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105" yWindow="-15" windowWidth="15600" windowHeight="9195"/>
  </bookViews>
  <sheets>
    <sheet name="Estimate Overview" sheetId="7" r:id="rId1"/>
    <sheet name="Material take off" sheetId="16" r:id="rId2"/>
  </sheets>
  <definedNames>
    <definedName name="_xlnm._FilterDatabase">#REF!</definedName>
    <definedName name="_xlnm.Print_Area" localSheetId="0">'Estimate Overview'!$B$1:$G$123</definedName>
    <definedName name="_xlnm.Print_Area" localSheetId="1">'Material take off'!$B$1:$F$375</definedName>
  </definedName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G20" i="7" l="1"/>
  <c r="H31" i="7"/>
  <c r="G114" i="7"/>
  <c r="G109" i="7"/>
  <c r="G111" i="7"/>
  <c r="G104" i="7"/>
  <c r="G106" i="7" s="1"/>
  <c r="G102" i="7"/>
  <c r="G101" i="7"/>
  <c r="G98" i="7"/>
  <c r="G97" i="7"/>
  <c r="G99" i="7" s="1"/>
  <c r="G94" i="7"/>
  <c r="G90" i="7"/>
  <c r="G85" i="7"/>
  <c r="G84" i="7"/>
  <c r="G81" i="7"/>
  <c r="G75" i="7"/>
  <c r="G69" i="7"/>
  <c r="G68" i="7"/>
  <c r="G70" i="7" s="1"/>
  <c r="G65" i="7"/>
  <c r="G59" i="7"/>
  <c r="G57" i="7"/>
  <c r="G60" i="7" s="1"/>
  <c r="G54" i="7"/>
  <c r="G47" i="7"/>
  <c r="G48" i="7" s="1"/>
  <c r="G43" i="7"/>
  <c r="G38" i="7"/>
  <c r="G33" i="7"/>
  <c r="G28" i="7"/>
  <c r="G12" i="7"/>
  <c r="H15" i="7"/>
  <c r="H20" i="7" s="1"/>
  <c r="F74" i="7"/>
  <c r="F103" i="7"/>
  <c r="G86" i="7"/>
  <c r="F51" i="7"/>
  <c r="F101" i="7"/>
  <c r="F108" i="7"/>
  <c r="F47" i="7"/>
  <c r="F53" i="7"/>
  <c r="F42" i="7"/>
  <c r="F37" i="7"/>
  <c r="F69" i="7"/>
  <c r="H27" i="7"/>
  <c r="F57" i="7"/>
  <c r="F68" i="7"/>
  <c r="F84" i="7"/>
  <c r="F85" i="7"/>
  <c r="F12" i="7"/>
  <c r="F98" i="7"/>
  <c r="F109" i="7"/>
  <c r="F110" i="7"/>
  <c r="H23" i="7"/>
  <c r="H33" i="7"/>
  <c r="H35" i="7"/>
  <c r="H38" i="7" s="1"/>
  <c r="H40" i="7"/>
  <c r="H43" i="7"/>
  <c r="H50" i="7"/>
  <c r="H54" i="7" s="1"/>
  <c r="H56" i="7"/>
  <c r="H60" i="7"/>
  <c r="H62" i="7"/>
  <c r="H63" i="7"/>
  <c r="H67" i="7"/>
  <c r="H70" i="7"/>
  <c r="H72" i="7"/>
  <c r="H75" i="7" s="1"/>
  <c r="H77" i="7"/>
  <c r="H79" i="7"/>
  <c r="H83" i="7"/>
  <c r="H86" i="7" s="1"/>
  <c r="H88" i="7"/>
  <c r="H89" i="7"/>
  <c r="H92" i="7"/>
  <c r="H94" i="7" s="1"/>
  <c r="H105" i="7"/>
  <c r="H106" i="7"/>
  <c r="H122" i="7"/>
  <c r="H113" i="7"/>
  <c r="H114" i="7"/>
  <c r="H12" i="7"/>
  <c r="H48" i="7"/>
  <c r="H99" i="7"/>
  <c r="H111" i="7"/>
  <c r="H96" i="7"/>
  <c r="A81" i="7"/>
  <c r="A95" i="7"/>
  <c r="A431" i="7"/>
  <c r="H28" i="7"/>
  <c r="F111" i="7"/>
  <c r="F48" i="7"/>
  <c r="A231" i="7"/>
  <c r="A290" i="7"/>
  <c r="H81" i="7"/>
  <c r="H65" i="7"/>
  <c r="H90" i="7"/>
  <c r="A234" i="7"/>
  <c r="A291" i="7"/>
  <c r="A300" i="7"/>
  <c r="A301" i="7"/>
  <c r="A302" i="7"/>
  <c r="A303" i="7"/>
  <c r="A304" i="7"/>
  <c r="A305" i="7"/>
  <c r="A306" i="7"/>
  <c r="A309" i="7"/>
  <c r="A311" i="7"/>
  <c r="A314" i="7"/>
  <c r="A315" i="7"/>
  <c r="A316" i="7"/>
  <c r="A323" i="7"/>
  <c r="A324" i="7"/>
  <c r="A326" i="7"/>
  <c r="A359" i="7"/>
  <c r="A360" i="7"/>
  <c r="A361" i="7"/>
  <c r="A373" i="7"/>
  <c r="A374" i="7"/>
  <c r="A375" i="7"/>
  <c r="A376" i="7"/>
  <c r="A377" i="7"/>
  <c r="A378" i="7"/>
  <c r="A381" i="7"/>
  <c r="A382" i="7"/>
  <c r="A383" i="7"/>
  <c r="A387" i="7"/>
  <c r="A389" i="7"/>
  <c r="A390" i="7"/>
  <c r="A391" i="7"/>
  <c r="A392" i="7"/>
  <c r="A393" i="7"/>
  <c r="A394" i="7"/>
  <c r="A395" i="7"/>
  <c r="A396" i="7"/>
  <c r="A397" i="7"/>
  <c r="A398" i="7"/>
  <c r="A399" i="7"/>
  <c r="A400" i="7"/>
  <c r="A401" i="7"/>
  <c r="A402" i="7"/>
  <c r="A403" i="7"/>
  <c r="A404" i="7"/>
  <c r="A405" i="7"/>
  <c r="A410" i="7"/>
  <c r="A411" i="7"/>
  <c r="A412" i="7"/>
  <c r="A413" i="7"/>
  <c r="A414" i="7"/>
  <c r="A416" i="7"/>
  <c r="A420" i="7"/>
  <c r="A422" i="7"/>
  <c r="A425" i="7"/>
  <c r="A426" i="7"/>
  <c r="A427" i="7"/>
  <c r="A433" i="7"/>
  <c r="A437" i="7"/>
  <c r="A440" i="7"/>
  <c r="A443" i="7"/>
  <c r="A439" i="7"/>
  <c r="A447" i="7"/>
  <c r="A446" i="7"/>
  <c r="A445" i="7"/>
  <c r="A451" i="7"/>
  <c r="A453" i="7"/>
  <c r="A454" i="7"/>
  <c r="A458" i="7"/>
  <c r="A460" i="7"/>
  <c r="A462" i="7"/>
  <c r="A463" i="7"/>
  <c r="A467" i="7"/>
  <c r="A465" i="7"/>
  <c r="A466" i="7"/>
  <c r="A470" i="7"/>
  <c r="A471" i="7"/>
  <c r="A472" i="7"/>
  <c r="A474" i="7"/>
  <c r="A475" i="7"/>
  <c r="A476" i="7"/>
  <c r="A477" i="7"/>
  <c r="A478" i="7"/>
  <c r="A482" i="7"/>
  <c r="A485" i="7"/>
  <c r="A486" i="7"/>
  <c r="A487" i="7"/>
  <c r="A489" i="7"/>
  <c r="A488" i="7"/>
  <c r="A491" i="7"/>
  <c r="A492" i="7"/>
  <c r="F58" i="7"/>
  <c r="F104" i="7"/>
  <c r="F173" i="16"/>
  <c r="F174" i="16"/>
  <c r="F356" i="16"/>
  <c r="F346" i="16"/>
  <c r="F151" i="16"/>
  <c r="F43" i="16"/>
  <c r="F44"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2" i="16"/>
  <c r="F35" i="7" s="1"/>
  <c r="F38" i="7" s="1"/>
  <c r="F348" i="16"/>
  <c r="F338" i="16"/>
  <c r="F324" i="16"/>
  <c r="F327" i="16" s="1"/>
  <c r="F89" i="7" s="1"/>
  <c r="F325" i="16"/>
  <c r="F326" i="16"/>
  <c r="F242" i="16"/>
  <c r="F352" i="16"/>
  <c r="F320" i="16"/>
  <c r="F319" i="16"/>
  <c r="F321" i="16"/>
  <c r="F287" i="16"/>
  <c r="F304" i="16" s="1"/>
  <c r="F77" i="7" s="1"/>
  <c r="F81" i="7" s="1"/>
  <c r="F288" i="16"/>
  <c r="F289" i="16"/>
  <c r="F290" i="16"/>
  <c r="F258" i="16"/>
  <c r="F257" i="16"/>
  <c r="F255" i="16"/>
  <c r="F256" i="16"/>
  <c r="F186" i="16"/>
  <c r="F9" i="16"/>
  <c r="F10" i="16"/>
  <c r="F11" i="16"/>
  <c r="F12" i="16"/>
  <c r="F17" i="16" s="1"/>
  <c r="F15" i="7" s="1"/>
  <c r="F20" i="7" s="1"/>
  <c r="F13" i="16"/>
  <c r="F14" i="16"/>
  <c r="F15" i="16"/>
  <c r="F16" i="16"/>
  <c r="F8" i="16"/>
  <c r="F216" i="16"/>
  <c r="F280" i="16"/>
  <c r="F251" i="16"/>
  <c r="F203" i="16"/>
  <c r="F291" i="16"/>
  <c r="F292" i="16"/>
  <c r="F293" i="16"/>
  <c r="F294" i="16"/>
  <c r="F295" i="16"/>
  <c r="F296" i="16"/>
  <c r="F297" i="16"/>
  <c r="F298" i="16"/>
  <c r="F299" i="16"/>
  <c r="F300" i="16"/>
  <c r="F301" i="16"/>
  <c r="F302" i="16"/>
  <c r="F303" i="16"/>
  <c r="F175" i="16"/>
  <c r="F176" i="16"/>
  <c r="F177" i="16"/>
  <c r="F178" i="16"/>
  <c r="F179" i="16"/>
  <c r="F180" i="16"/>
  <c r="F181" i="16"/>
  <c r="F182" i="16"/>
  <c r="F183" i="16"/>
  <c r="F172" i="16"/>
  <c r="F168" i="16"/>
  <c r="F195" i="16"/>
  <c r="F207" i="16" s="1"/>
  <c r="F50" i="7" s="1"/>
  <c r="F54" i="7" s="1"/>
  <c r="F196" i="16"/>
  <c r="F197" i="16"/>
  <c r="F198" i="16"/>
  <c r="F199" i="16"/>
  <c r="F200" i="16"/>
  <c r="F201" i="16"/>
  <c r="F202" i="16"/>
  <c r="F204" i="16"/>
  <c r="F205" i="16"/>
  <c r="F206" i="16"/>
  <c r="F194" i="16"/>
  <c r="F218" i="16"/>
  <c r="F219" i="16"/>
  <c r="F343" i="16"/>
  <c r="F330" i="16"/>
  <c r="F20" i="16"/>
  <c r="F22" i="16"/>
  <c r="F248" i="16"/>
  <c r="F249" i="16"/>
  <c r="F250" i="16"/>
  <c r="F252" i="16"/>
  <c r="F253" i="16"/>
  <c r="F254" i="16"/>
  <c r="F259" i="16"/>
  <c r="F260" i="16"/>
  <c r="F261" i="16"/>
  <c r="F262" i="16"/>
  <c r="F365" i="16"/>
  <c r="F370" i="16"/>
  <c r="F336" i="16"/>
  <c r="F337" i="16"/>
  <c r="F339" i="16"/>
  <c r="F341" i="16"/>
  <c r="F342" i="16"/>
  <c r="F344" i="16"/>
  <c r="F345" i="16"/>
  <c r="F329" i="16"/>
  <c r="F334" i="16" s="1"/>
  <c r="F92" i="7" s="1"/>
  <c r="F94" i="7" s="1"/>
  <c r="F332" i="16"/>
  <c r="F333" i="16"/>
  <c r="F322" i="16"/>
  <c r="F312" i="16"/>
  <c r="F313" i="16"/>
  <c r="F315" i="16"/>
  <c r="F267" i="16"/>
  <c r="F268" i="16"/>
  <c r="F285" i="16" s="1"/>
  <c r="F72" i="7" s="1"/>
  <c r="F75" i="7" s="1"/>
  <c r="F269" i="16"/>
  <c r="F270" i="16"/>
  <c r="F271" i="16"/>
  <c r="F272" i="16"/>
  <c r="F273" i="16"/>
  <c r="F278" i="16"/>
  <c r="F283" i="16"/>
  <c r="F225" i="16"/>
  <c r="F154" i="16"/>
  <c r="F155" i="16"/>
  <c r="F156" i="16"/>
  <c r="F159" i="16"/>
  <c r="F165" i="16"/>
  <c r="F167" i="16"/>
  <c r="F166" i="16"/>
  <c r="F170" i="16"/>
  <c r="F185" i="16"/>
  <c r="F187" i="16"/>
  <c r="F241" i="16"/>
  <c r="F27" i="16"/>
  <c r="F26" i="7" s="1"/>
  <c r="F29" i="16"/>
  <c r="F28" i="16"/>
  <c r="F30" i="16"/>
  <c r="F31" i="16"/>
  <c r="F40" i="16"/>
  <c r="F158" i="16"/>
  <c r="F162" i="16"/>
  <c r="F163" i="16"/>
  <c r="F164" i="16"/>
  <c r="F169" i="16"/>
  <c r="F171" i="16"/>
  <c r="F189" i="16"/>
  <c r="F222" i="16"/>
  <c r="F223" i="16"/>
  <c r="F224" i="16"/>
  <c r="F238" i="16" s="1"/>
  <c r="F62" i="7" s="1"/>
  <c r="F226" i="16"/>
  <c r="F227" i="16"/>
  <c r="F230" i="16"/>
  <c r="F231" i="16"/>
  <c r="F232" i="16"/>
  <c r="F233" i="16"/>
  <c r="F243" i="16"/>
  <c r="F266" i="16"/>
  <c r="F311" i="16"/>
  <c r="F316" i="16" s="1"/>
  <c r="F83" i="7" s="1"/>
  <c r="F86" i="7" s="1"/>
  <c r="F318" i="16"/>
  <c r="F323" i="16" s="1"/>
  <c r="F88" i="7" s="1"/>
  <c r="F90" i="7" s="1"/>
  <c r="F363" i="16"/>
  <c r="F375" i="16" s="1"/>
  <c r="F113" i="7" s="1"/>
  <c r="F114" i="7" s="1"/>
  <c r="F364" i="16"/>
  <c r="F366" i="16"/>
  <c r="F367" i="16"/>
  <c r="F368" i="16"/>
  <c r="F369" i="16"/>
  <c r="F371" i="16"/>
  <c r="F372" i="16"/>
  <c r="F19" i="16"/>
  <c r="F23" i="16" s="1"/>
  <c r="F23" i="7" s="1"/>
  <c r="F28" i="7" s="1"/>
  <c r="F21" i="16"/>
  <c r="F34" i="16"/>
  <c r="F35" i="16"/>
  <c r="F36" i="16"/>
  <c r="F41" i="16" s="1"/>
  <c r="F31" i="7" s="1"/>
  <c r="F33" i="7" s="1"/>
  <c r="F37" i="16"/>
  <c r="F38" i="16"/>
  <c r="F39" i="16"/>
  <c r="F157" i="16"/>
  <c r="F160" i="16"/>
  <c r="F161" i="16"/>
  <c r="F184" i="16"/>
  <c r="F188" i="16"/>
  <c r="F209" i="16"/>
  <c r="F215" i="16" s="1"/>
  <c r="F56" i="7" s="1"/>
  <c r="F60" i="7" s="1"/>
  <c r="F210" i="16"/>
  <c r="F211" i="16"/>
  <c r="F212" i="16"/>
  <c r="F213" i="16"/>
  <c r="F214" i="16"/>
  <c r="F228" i="16"/>
  <c r="F229" i="16"/>
  <c r="F235" i="16"/>
  <c r="F236" i="16"/>
  <c r="F237" i="16"/>
  <c r="F240" i="16"/>
  <c r="F246" i="16" s="1"/>
  <c r="F63" i="7" s="1"/>
  <c r="F244" i="16"/>
  <c r="F245" i="16"/>
  <c r="F265" i="16"/>
  <c r="F274" i="16"/>
  <c r="F275" i="16"/>
  <c r="F276" i="16"/>
  <c r="F277" i="16"/>
  <c r="F279" i="16"/>
  <c r="F281" i="16"/>
  <c r="F282" i="16"/>
  <c r="F305" i="16"/>
  <c r="F306" i="16"/>
  <c r="F307" i="16"/>
  <c r="F308" i="16"/>
  <c r="F314" i="16"/>
  <c r="F331" i="16"/>
  <c r="F351" i="16"/>
  <c r="F354" i="16" s="1"/>
  <c r="F353" i="16"/>
  <c r="F340" i="16"/>
  <c r="F347" i="16"/>
  <c r="F26" i="16"/>
  <c r="A28" i="16"/>
  <c r="A101" i="16"/>
  <c r="B375" i="16"/>
  <c r="A691" i="16"/>
  <c r="E375" i="16"/>
  <c r="D375" i="16"/>
  <c r="F358" i="16"/>
  <c r="F357" i="16"/>
  <c r="F309" i="16"/>
  <c r="F79" i="7" s="1"/>
  <c r="F217" i="16"/>
  <c r="F190" i="16"/>
  <c r="F40" i="7" s="1"/>
  <c r="F43" i="7" s="1"/>
  <c r="F349" i="16"/>
  <c r="F96" i="7" s="1"/>
  <c r="F99" i="7" s="1"/>
  <c r="F32" i="16"/>
  <c r="F27" i="7" s="1"/>
  <c r="A102" i="16"/>
  <c r="A108" i="16"/>
  <c r="F263" i="16"/>
  <c r="F67" i="7" s="1"/>
  <c r="F70" i="7" s="1"/>
  <c r="A109" i="16"/>
  <c r="A140" i="16"/>
  <c r="A288" i="16"/>
  <c r="A289" i="16"/>
  <c r="A290" i="16"/>
  <c r="A291" i="16"/>
  <c r="A292" i="16"/>
  <c r="A335" i="16"/>
  <c r="A749" i="16"/>
  <c r="A680" i="16"/>
  <c r="A659" i="16"/>
  <c r="A643" i="16"/>
  <c r="A711" i="16"/>
  <c r="A664" i="16"/>
  <c r="A637" i="16"/>
  <c r="A641" i="16"/>
  <c r="A574" i="16"/>
  <c r="A687" i="16"/>
  <c r="A686" i="16"/>
  <c r="A652" i="16"/>
  <c r="A653" i="16"/>
  <c r="A583" i="16"/>
  <c r="A550" i="16"/>
  <c r="A657" i="16"/>
  <c r="A737" i="16"/>
  <c r="A494" i="16"/>
  <c r="A656" i="16"/>
  <c r="A748" i="16"/>
  <c r="A551" i="16"/>
  <c r="A342" i="16"/>
  <c r="A564" i="16"/>
  <c r="A723" i="16"/>
  <c r="A665" i="16"/>
  <c r="A720" i="16"/>
  <c r="A722" i="16"/>
  <c r="A650" i="16"/>
  <c r="A655" i="16"/>
  <c r="A734" i="16"/>
  <c r="A563" i="16"/>
  <c r="A745" i="16"/>
  <c r="A663" i="16"/>
  <c r="A649" i="16"/>
  <c r="A654" i="16"/>
  <c r="A682" i="16"/>
  <c r="A661" i="16"/>
  <c r="A651" i="16"/>
  <c r="A491" i="16"/>
  <c r="A658" i="16"/>
  <c r="A673" i="16"/>
  <c r="A336" i="16"/>
  <c r="A697" i="16"/>
  <c r="A714" i="16"/>
  <c r="A730" i="16"/>
  <c r="A752" i="16"/>
  <c r="A671" i="16"/>
  <c r="A700" i="16"/>
  <c r="A330" i="16"/>
  <c r="A751" i="16"/>
  <c r="A565" i="16"/>
  <c r="A566" i="16"/>
  <c r="A569" i="16"/>
  <c r="A638" i="16"/>
  <c r="A642" i="16"/>
  <c r="A660" i="16"/>
  <c r="A670" i="16"/>
  <c r="A672" i="16"/>
  <c r="A676" i="16"/>
  <c r="A726" i="16"/>
  <c r="A727" i="16"/>
  <c r="A731" i="16"/>
  <c r="A738" i="16"/>
  <c r="A746" i="16"/>
  <c r="F65" i="7" l="1"/>
  <c r="F116" i="7"/>
  <c r="G116" i="7"/>
  <c r="H123" i="7"/>
  <c r="A560" i="16"/>
  <c r="F102" i="7"/>
  <c r="F106" i="7" s="1"/>
  <c r="G121" i="7" l="1"/>
  <c r="G122" i="7" s="1"/>
  <c r="G118" i="7"/>
  <c r="F118" i="7"/>
  <c r="F121" i="7"/>
  <c r="F122" i="7" s="1"/>
  <c r="F123" i="7" s="1"/>
  <c r="A562" i="16"/>
  <c r="A561" i="16"/>
  <c r="G123" i="7" l="1"/>
  <c r="A571" i="16"/>
  <c r="A575" i="16" l="1"/>
  <c r="A576" i="16"/>
  <c r="A584" i="16"/>
  <c r="A586" i="16" s="1"/>
  <c r="A619" i="16" l="1"/>
  <c r="A620" i="16" l="1"/>
  <c r="A621" i="16" l="1"/>
  <c r="A633" i="16" l="1"/>
  <c r="A634" i="16" l="1"/>
  <c r="A635" i="16" s="1"/>
  <c r="A636" i="16" s="1"/>
  <c r="A647" i="16" s="1"/>
  <c r="A662" i="16" s="1"/>
  <c r="A674" i="16" s="1"/>
  <c r="A685" i="16" l="1"/>
  <c r="A693" i="16" l="1"/>
  <c r="A699" i="16"/>
  <c r="A703" i="16" s="1"/>
  <c r="A706" i="16" l="1"/>
  <c r="A707" i="16"/>
  <c r="A705" i="16"/>
  <c r="A713" i="16" s="1"/>
  <c r="A718" i="16" s="1"/>
  <c r="A725" i="16" s="1"/>
  <c r="A732" i="16" s="1"/>
  <c r="A735" i="16" s="1"/>
  <c r="A736" i="16" s="1"/>
  <c r="A742" i="16" s="1"/>
  <c r="A747" i="16" s="1"/>
</calcChain>
</file>

<file path=xl/comments1.xml><?xml version="1.0" encoding="utf-8"?>
<comments xmlns="http://schemas.openxmlformats.org/spreadsheetml/2006/main">
  <authors>
    <author>chad</author>
  </authors>
  <commentList>
    <comment ref="F7" authorId="0">
      <text>
        <r>
          <rPr>
            <b/>
            <sz val="9"/>
            <color indexed="81"/>
            <rFont val="Tahoma"/>
            <family val="2"/>
          </rPr>
          <t>chad:</t>
        </r>
        <r>
          <rPr>
            <sz val="9"/>
            <color indexed="81"/>
            <rFont val="Tahoma"/>
            <family val="2"/>
          </rPr>
          <t xml:space="preserve">
Project Cost 1 based on Subcontracted Labor and In House Trades Only</t>
        </r>
      </text>
    </comment>
    <comment ref="G7" authorId="0">
      <text>
        <r>
          <rPr>
            <b/>
            <sz val="9"/>
            <color indexed="81"/>
            <rFont val="Tahoma"/>
            <family val="2"/>
          </rPr>
          <t>chad:</t>
        </r>
        <r>
          <rPr>
            <sz val="9"/>
            <color indexed="81"/>
            <rFont val="Tahoma"/>
            <family val="2"/>
          </rPr>
          <t xml:space="preserve">
Project Cost 2 based on Volunteer Labor, Subcontracted Labor and In House Trades.</t>
        </r>
      </text>
    </comment>
  </commentList>
</comments>
</file>

<file path=xl/sharedStrings.xml><?xml version="1.0" encoding="utf-8"?>
<sst xmlns="http://schemas.openxmlformats.org/spreadsheetml/2006/main" count="609" uniqueCount="487">
  <si>
    <t>Why sub and labor?  What is basis for cost associated with sub and for labor?</t>
  </si>
  <si>
    <t>what is the basis for plumbing labor?  E.g., how do we calculate?</t>
  </si>
  <si>
    <t>why so expensive?  We discussed this re: earlier estimates and I asked for it to be reduced</t>
  </si>
  <si>
    <t xml:space="preserve">these costs are way to high for rough in and labor.  It can not cost us - in house - 5k in labor to wire a house.  Whtat is "rough-in" cost?  Is this simply labor? </t>
  </si>
  <si>
    <t xml:space="preserve"> </t>
  </si>
  <si>
    <t>we have talked about the cost of cabinets several times with matt, and I told him that I wanted a much lower price.  Same for counter tops.</t>
  </si>
  <si>
    <t>Why no in-house labor cost for this?</t>
  </si>
  <si>
    <t>explain need</t>
  </si>
  <si>
    <t>why this amount of developer's fee?  This is lazy.  We are just taking the number from owner occupied rebuilds.  Dev'p fee should be 12 or 13%</t>
  </si>
  <si>
    <t>We need to build our construction management costs in: matt, plus CM, plus chad.  These are real "hard costs." Please add other hard costs if we have them</t>
  </si>
  <si>
    <t>where did we get this # from?</t>
  </si>
  <si>
    <t xml:space="preserve">SBP Department: </t>
  </si>
  <si>
    <t>Client Name:</t>
  </si>
  <si>
    <t xml:space="preserve">SBP Office: </t>
  </si>
  <si>
    <t>Living Sq Ft:</t>
  </si>
  <si>
    <t>Garage Sq Ft:</t>
  </si>
  <si>
    <t xml:space="preserve">Total Sq Ft: </t>
  </si>
  <si>
    <t>Note the highligted changes to the estimate layout. This need to transfer to all estimates and to the material take off sheet. If you need any help with formatting please let me know.</t>
  </si>
  <si>
    <t>Project City:</t>
  </si>
  <si>
    <t>Project Address:</t>
  </si>
  <si>
    <t>Estimator:</t>
  </si>
  <si>
    <t>Property Cost</t>
  </si>
  <si>
    <t>42" Vanity</t>
  </si>
  <si>
    <t>60" Vanity</t>
  </si>
  <si>
    <t>Project Est. 2</t>
  </si>
  <si>
    <t>Project Est. 1</t>
  </si>
  <si>
    <t>Treated lumber</t>
  </si>
  <si>
    <t>4' x 8' x 3/4" Treated Plywood</t>
  </si>
  <si>
    <t>18" vanity</t>
  </si>
  <si>
    <t>24" Vanity</t>
  </si>
  <si>
    <t>30" Vanity</t>
  </si>
  <si>
    <t>36" Vanity</t>
  </si>
  <si>
    <t>48" Vanity</t>
  </si>
  <si>
    <t>6" Recessed Light Trim</t>
  </si>
  <si>
    <t xml:space="preserve">R-3015 Insulation (sq. ft.) </t>
  </si>
  <si>
    <t xml:space="preserve">Corner Bead (10-ft piece) </t>
  </si>
  <si>
    <r>
      <rPr>
        <b/>
        <sz val="10"/>
        <color indexed="8"/>
        <rFont val="Arial"/>
        <family val="2"/>
      </rPr>
      <t>Exterior Doors and Windows Subtota</t>
    </r>
    <r>
      <rPr>
        <sz val="10"/>
        <color indexed="8"/>
        <rFont val="Arial"/>
        <family val="2"/>
      </rPr>
      <t>l</t>
    </r>
  </si>
  <si>
    <r>
      <rPr>
        <b/>
        <sz val="10"/>
        <rFont val="Arial"/>
        <family val="2"/>
      </rPr>
      <t>Roofing Subtotal</t>
    </r>
    <r>
      <rPr>
        <sz val="10"/>
        <rFont val="Arial"/>
        <family val="2"/>
      </rPr>
      <t xml:space="preserve"> </t>
    </r>
  </si>
  <si>
    <t>Framing Lumber</t>
  </si>
  <si>
    <t>Nail Allowance</t>
  </si>
  <si>
    <t>4'x8' x 3/8" BC</t>
  </si>
  <si>
    <t>EQUIPMENT - 11000 -</t>
  </si>
  <si>
    <t>HDLC Permit</t>
  </si>
  <si>
    <t>Building Permit</t>
  </si>
  <si>
    <t>HDLC Upgrade</t>
  </si>
  <si>
    <t>Electrical Labor</t>
  </si>
  <si>
    <t xml:space="preserve">Water Heater Electric - High Efficiency </t>
  </si>
  <si>
    <t xml:space="preserve">60" French </t>
  </si>
  <si>
    <t xml:space="preserve">Sliding Door  Exterior Vinyl </t>
  </si>
  <si>
    <t>6310.3</t>
  </si>
  <si>
    <t>Hurricane Protection PSF</t>
  </si>
  <si>
    <t>OC Foam 3"</t>
  </si>
  <si>
    <t xml:space="preserve">OC Foam 6" </t>
  </si>
  <si>
    <t>CC Foam 4"</t>
  </si>
  <si>
    <t>6320.4</t>
  </si>
  <si>
    <t xml:space="preserve">Blown Insulation - Fiberglass R30 </t>
  </si>
  <si>
    <t xml:space="preserve">Interior Door with Handle </t>
  </si>
  <si>
    <t xml:space="preserve">Interior Double Door </t>
  </si>
  <si>
    <t xml:space="preserve">3 1/4 baseboard  per foot W quarter Round </t>
  </si>
  <si>
    <t>5 1/2" Baseboard W quarter round</t>
  </si>
  <si>
    <t>Cabinets - Base per LNFT</t>
  </si>
  <si>
    <t>Cabinet Wall per LNFT</t>
  </si>
  <si>
    <t>Countertops - Granite PSF</t>
  </si>
  <si>
    <t xml:space="preserve">Tile Shower per unit </t>
  </si>
  <si>
    <t xml:space="preserve">Floor Tile PSF w all Material </t>
  </si>
  <si>
    <t>Garage Door 16' x7"</t>
  </si>
  <si>
    <t>Refrigerator</t>
  </si>
  <si>
    <t>Refinish hardwood floors</t>
  </si>
  <si>
    <t>Structural, Joist &amp; Deck Package</t>
  </si>
  <si>
    <t>Airtight 6" recessed lights/6 pack</t>
  </si>
  <si>
    <t>Fluorescent Fixture</t>
  </si>
  <si>
    <t>Heater, Vent, Light</t>
  </si>
  <si>
    <t>48" Bypass door</t>
  </si>
  <si>
    <t xml:space="preserve">Closet Build out per Closet </t>
  </si>
  <si>
    <t>Electrical Rough In</t>
  </si>
  <si>
    <t xml:space="preserve">Hardi Plank Siding </t>
  </si>
  <si>
    <t>Semi-Circle Door</t>
  </si>
  <si>
    <t xml:space="preserve">Stairs Finish </t>
  </si>
  <si>
    <t>Square Footage</t>
  </si>
  <si>
    <t xml:space="preserve">Support Collums Round Fiberglass </t>
  </si>
  <si>
    <t>Water Mitigation 2"</t>
  </si>
  <si>
    <t xml:space="preserve">AIA Inspections </t>
  </si>
  <si>
    <t xml:space="preserve">Construction Loan Interest </t>
  </si>
  <si>
    <t xml:space="preserve">Builders Risk </t>
  </si>
  <si>
    <t xml:space="preserve">Flood Insurance </t>
  </si>
  <si>
    <t>SUBTOTAL CONSTRUCTION</t>
  </si>
  <si>
    <t xml:space="preserve">Drywall Sub </t>
  </si>
  <si>
    <t xml:space="preserve">Drywall Labor </t>
  </si>
  <si>
    <t xml:space="preserve"> What is the basis for this?</t>
  </si>
  <si>
    <t>Trash does not need to be segregated.  Why is the cost so high?</t>
  </si>
  <si>
    <t>I think that we are charging for this twice - please check in the takeoff for electric</t>
  </si>
  <si>
    <t>are we using any donated wood?</t>
  </si>
  <si>
    <t>Interior Doors and Trim Materials</t>
  </si>
  <si>
    <t>Interior Doors and Trim Sub</t>
  </si>
  <si>
    <t>Interior Doors and Trim Labor</t>
  </si>
  <si>
    <t>6340.3</t>
  </si>
  <si>
    <t>Shelves and Mirrors</t>
  </si>
  <si>
    <t>6340.4</t>
  </si>
  <si>
    <t>Interior Painting Materials</t>
  </si>
  <si>
    <t>6330.2</t>
  </si>
  <si>
    <t>6330.3</t>
  </si>
  <si>
    <t>Insulation Labor</t>
  </si>
  <si>
    <t>6320.3</t>
  </si>
  <si>
    <t>Cabinets and Countertops</t>
  </si>
  <si>
    <t>Cabinet labor</t>
  </si>
  <si>
    <t>Flooring Materials</t>
  </si>
  <si>
    <t>6350.2</t>
  </si>
  <si>
    <t>Painting Sub</t>
  </si>
  <si>
    <t>Painting Labor</t>
  </si>
  <si>
    <t>6350.3</t>
  </si>
  <si>
    <t>Ceramic</t>
  </si>
  <si>
    <t>Flooring Sub</t>
  </si>
  <si>
    <t>Flooring Labor</t>
  </si>
  <si>
    <t>Ceramic Materials</t>
  </si>
  <si>
    <t>Exterior Finishes</t>
  </si>
  <si>
    <t>Exterior Painting</t>
  </si>
  <si>
    <t>6390.4</t>
  </si>
  <si>
    <t>Final Site Work</t>
  </si>
  <si>
    <t>Sidewalks and Driveways</t>
  </si>
  <si>
    <t>Landscape</t>
  </si>
  <si>
    <t>Soft Costs</t>
  </si>
  <si>
    <t>Appraisals</t>
  </si>
  <si>
    <t>Developer's Fee</t>
  </si>
  <si>
    <t>Risk Assessment</t>
  </si>
  <si>
    <t>Lead/Asbestos Removal</t>
  </si>
  <si>
    <t>Site Prep Subtotal</t>
  </si>
  <si>
    <t>Temporary Services Subtotal</t>
  </si>
  <si>
    <t>Demolition Kit</t>
  </si>
  <si>
    <t>Permit and Inspection Fees</t>
  </si>
  <si>
    <t>Electric FINAL</t>
  </si>
  <si>
    <t>Electric temp pole</t>
  </si>
  <si>
    <t>Electric R/I</t>
  </si>
  <si>
    <t>Plumbing R/I ($10 per fixture)</t>
  </si>
  <si>
    <t>Plumbing FINAL ($10 per fixture)</t>
  </si>
  <si>
    <t>Site Work and Demo</t>
  </si>
  <si>
    <t>HVAC R/I and FINAL (included in bid)</t>
  </si>
  <si>
    <t>Subtotal Permits and Inspections</t>
  </si>
  <si>
    <t>Site work and Demo</t>
  </si>
  <si>
    <t>Demo Subcontractor</t>
  </si>
  <si>
    <t>Demo Subtotal</t>
  </si>
  <si>
    <t>Foundation Materials Subtotal</t>
  </si>
  <si>
    <t xml:space="preserve">Framing Materials Subtotal </t>
  </si>
  <si>
    <t>Plumbing Materials</t>
  </si>
  <si>
    <t>Plumbing Materials Subtotal</t>
  </si>
  <si>
    <t xml:space="preserve">Gas Piping/Connections Subcontractor </t>
  </si>
  <si>
    <t xml:space="preserve">Insulation Materials Subtotal </t>
  </si>
  <si>
    <t>Drywall Materials Subtotal</t>
  </si>
  <si>
    <t>Interior Doors and Trim Subtotal</t>
  </si>
  <si>
    <t>Shelves and Mirrors Subtotal</t>
  </si>
  <si>
    <t>Painting Subtotal</t>
  </si>
  <si>
    <t>Cabinets Subtotal</t>
  </si>
  <si>
    <t>Countertop Subtotal</t>
  </si>
  <si>
    <t>Ceramic Subcontractor</t>
  </si>
  <si>
    <t>Ceramic Materials Subtotal</t>
  </si>
  <si>
    <t>Flooring Materials Subtotal</t>
  </si>
  <si>
    <t>Garage Door</t>
  </si>
  <si>
    <t>Garage Door Subtotal</t>
  </si>
  <si>
    <t>6420.1</t>
  </si>
  <si>
    <t>Actual Cost</t>
  </si>
  <si>
    <t>Other</t>
  </si>
  <si>
    <t>Paint to encapsulate lead</t>
  </si>
  <si>
    <t>Thin set</t>
  </si>
  <si>
    <t>Shingles, 30 year (per square)</t>
  </si>
  <si>
    <t>Roofing Materials Subtotal</t>
  </si>
  <si>
    <t>Roofing Labor Subtotal</t>
  </si>
  <si>
    <t>Roofing labor</t>
  </si>
  <si>
    <t>Roofing Labor</t>
  </si>
  <si>
    <t>Roofing subcontractor</t>
  </si>
  <si>
    <t>Roofing Subcontractor Subtotal</t>
  </si>
  <si>
    <t>Electrical Materials Subtotal</t>
  </si>
  <si>
    <t>CONTINGENCY</t>
  </si>
  <si>
    <t>2' X 4"X 8'</t>
  </si>
  <si>
    <t>5/4"X6"X16'</t>
  </si>
  <si>
    <t>2" X 4" X 104-5/8"</t>
  </si>
  <si>
    <t xml:space="preserve">4' X10'1" 7/16 OSB windstorm </t>
  </si>
  <si>
    <t>Wall Clip Set</t>
  </si>
  <si>
    <t>End Brackets 12 pack</t>
  </si>
  <si>
    <t>Shelving brackets 2 pack</t>
  </si>
  <si>
    <t>60" LH ADA walk in tub</t>
  </si>
  <si>
    <t>4X18" GRAB BAR,4X24"GRAB BAR</t>
  </si>
  <si>
    <t>Aluminum gutters (per running foot)</t>
  </si>
  <si>
    <t>Fascia (per running foot)</t>
  </si>
  <si>
    <t>Soffit (per square foot)</t>
  </si>
  <si>
    <t>Down spouts (each)</t>
  </si>
  <si>
    <t>Mold Kit (1500 sq. ft. or less)</t>
  </si>
  <si>
    <t>Framing Nails - 5 lb. box 16 Common</t>
  </si>
  <si>
    <t>Sheathing Nails - 5 lb. box  8 cement coated</t>
  </si>
  <si>
    <t>Storage Containers  per month</t>
  </si>
  <si>
    <t>Portable Toilets     per month</t>
  </si>
  <si>
    <t>Foundations Piers  each</t>
  </si>
  <si>
    <t>45 minute  per bag</t>
  </si>
  <si>
    <t>laminate flooring -per square ft.</t>
  </si>
  <si>
    <t>Underlayment  per square ft.</t>
  </si>
  <si>
    <t>vinyl flooring - per square ft.</t>
  </si>
  <si>
    <t>End caps  each</t>
  </si>
  <si>
    <t>Ceramic tile (floor)  per square ft.</t>
  </si>
  <si>
    <t>Grout  per bag</t>
  </si>
  <si>
    <t>Liquid Nails - Tub Surround -per tube</t>
  </si>
  <si>
    <t>Bath vanity mirrors  each</t>
  </si>
  <si>
    <t>Window and door casing per foot</t>
  </si>
  <si>
    <t>Window stools  per foot</t>
  </si>
  <si>
    <t>Wood Trans Strips  each</t>
  </si>
  <si>
    <t>Shims [2]  per pack</t>
  </si>
  <si>
    <t>Patch concrete slab</t>
  </si>
  <si>
    <t>Floor Patch</t>
  </si>
  <si>
    <t>Fiberglass Tub Alcove</t>
  </si>
  <si>
    <t>Plans and Engineering</t>
  </si>
  <si>
    <t>Acquisition</t>
  </si>
  <si>
    <t>QB Code</t>
  </si>
  <si>
    <t>Plans, Permits, Inspection Fees (PERMITS &amp; INSPECTIONS and GENERAL CONDITIONS)</t>
  </si>
  <si>
    <t>Surveys</t>
  </si>
  <si>
    <t>Site Prep</t>
  </si>
  <si>
    <t>Dumpsters</t>
  </si>
  <si>
    <t>Temporary Services</t>
  </si>
  <si>
    <t>6230.5</t>
  </si>
  <si>
    <t>Foundation (CONCRETE)</t>
  </si>
  <si>
    <t>6230.2</t>
  </si>
  <si>
    <t>Pilings</t>
  </si>
  <si>
    <t>Foundation Materials</t>
  </si>
  <si>
    <t>Foundation Subcontractor</t>
  </si>
  <si>
    <t>Framing (METALS and WOOD &amp; PLASTIC)</t>
  </si>
  <si>
    <t>Framing Materials</t>
  </si>
  <si>
    <t xml:space="preserve">Framing Subcontractor </t>
  </si>
  <si>
    <t>Plumbing (MECHANICAL - 15000)</t>
  </si>
  <si>
    <t>6270.1</t>
  </si>
  <si>
    <t>HVAC and GAS</t>
  </si>
  <si>
    <t>Trim out</t>
  </si>
  <si>
    <t>Rough in</t>
  </si>
  <si>
    <t>Eletrical</t>
  </si>
  <si>
    <t>Electrical Sub</t>
  </si>
  <si>
    <t>Electrical Materials</t>
  </si>
  <si>
    <t>Roofing Materials</t>
  </si>
  <si>
    <t>Roofing Sub</t>
  </si>
  <si>
    <t>6310.1</t>
  </si>
  <si>
    <t>6310.2</t>
  </si>
  <si>
    <t>Exterior Doors and Windows</t>
  </si>
  <si>
    <t>6320.1</t>
  </si>
  <si>
    <t>Insulation Sub</t>
  </si>
  <si>
    <t>Insulation Materials</t>
  </si>
  <si>
    <t>6320.2</t>
  </si>
  <si>
    <t>Exterior Doors and Locks</t>
  </si>
  <si>
    <t>Exterior Windows</t>
  </si>
  <si>
    <t>Plumbing Sub</t>
  </si>
  <si>
    <t>Drywall Materials</t>
  </si>
  <si>
    <t>Interior Painting</t>
  </si>
  <si>
    <t>Interior Doors and Trim</t>
  </si>
  <si>
    <t>2" X 8" X 16'</t>
  </si>
  <si>
    <t>2" X 8  X  18'</t>
  </si>
  <si>
    <t>2" X 8  X  20'</t>
  </si>
  <si>
    <t>2" X 10" X  8'</t>
  </si>
  <si>
    <t>2" X 10" X 10'</t>
  </si>
  <si>
    <t>2" X 10" X 12'</t>
  </si>
  <si>
    <t>2" X 10" X 14'</t>
  </si>
  <si>
    <t>2" X 10" X 16'</t>
  </si>
  <si>
    <t>2" X 10" X 18'</t>
  </si>
  <si>
    <t>2" X 10" X 20'</t>
  </si>
  <si>
    <t>2" X 12" X 8'</t>
  </si>
  <si>
    <t>2" X 12" X 10'</t>
  </si>
  <si>
    <t>2" X 12" X 12'</t>
  </si>
  <si>
    <t>2" X 12" X 14</t>
  </si>
  <si>
    <t>2" X 12" X 16'</t>
  </si>
  <si>
    <t>2" X 12" X 18'</t>
  </si>
  <si>
    <t>2" X 12" X 20'</t>
  </si>
  <si>
    <t>4' X 8' X 7/16 OSB</t>
  </si>
  <si>
    <t>HEAVY DUTY  LIQUID NAIL</t>
  </si>
  <si>
    <t>2" X 6" X 92 5/8  pre-cut</t>
  </si>
  <si>
    <t>2" X 4" 92 5/8</t>
  </si>
  <si>
    <t>2"X4X10'</t>
  </si>
  <si>
    <t>2"X4"X12'</t>
  </si>
  <si>
    <t>2"X4"X14'</t>
  </si>
  <si>
    <t>2"X6"X8'</t>
  </si>
  <si>
    <t>2"X6"X10'</t>
  </si>
  <si>
    <t>2"X6"X12'</t>
  </si>
  <si>
    <t>2"X6X14'</t>
  </si>
  <si>
    <t>2"X8"X8'</t>
  </si>
  <si>
    <t>2"X8"X10'</t>
  </si>
  <si>
    <t>2"X8"X12'</t>
  </si>
  <si>
    <t>2"X10"X8'</t>
  </si>
  <si>
    <t>2"X8"X14'</t>
  </si>
  <si>
    <t>2"X10"X10'</t>
  </si>
  <si>
    <t>2"X10"X12'</t>
  </si>
  <si>
    <t>2"X10"X14</t>
  </si>
  <si>
    <t>2"X12"X8'</t>
  </si>
  <si>
    <t>2"X12"X10'</t>
  </si>
  <si>
    <t>2"X12"X12'</t>
  </si>
  <si>
    <t>2"X12"X14'</t>
  </si>
  <si>
    <t>4"X4"X8'</t>
  </si>
  <si>
    <t>4"X4"X10'</t>
  </si>
  <si>
    <t>4"X4"X12'</t>
  </si>
  <si>
    <t>6"X6"X8'</t>
  </si>
  <si>
    <t>6"X6"X10'</t>
  </si>
  <si>
    <t>6"X6"X12'</t>
  </si>
  <si>
    <t>6"X6"X14'</t>
  </si>
  <si>
    <t>8"X8"X8'</t>
  </si>
  <si>
    <t>8"X8"X10'</t>
  </si>
  <si>
    <t>Hardiboard 5/4"X4"</t>
  </si>
  <si>
    <t>Hardiboard 5/4"X6"</t>
  </si>
  <si>
    <t>Hardiboard 5/4"X8"</t>
  </si>
  <si>
    <t>5/4"X6"X8'</t>
  </si>
  <si>
    <t>5/4"X6"X10'</t>
  </si>
  <si>
    <t>5/4"X6"X12'</t>
  </si>
  <si>
    <t>Guard rail pickets</t>
  </si>
  <si>
    <t>3000# Concrete per yard</t>
  </si>
  <si>
    <t>Repair foundations</t>
  </si>
  <si>
    <t>2"X4"X 92 5/8" pre-cut</t>
  </si>
  <si>
    <t>Washer and dryer</t>
  </si>
  <si>
    <t>1"X6"X8' [15]</t>
  </si>
  <si>
    <t>Final grade</t>
  </si>
  <si>
    <t>Hardi-backer board</t>
  </si>
  <si>
    <t>Kitchen sink and fixture upgrade</t>
  </si>
  <si>
    <t>`</t>
  </si>
  <si>
    <t>Form Stakes</t>
  </si>
  <si>
    <t>Safety Materials</t>
  </si>
  <si>
    <t>Brick</t>
  </si>
  <si>
    <t>Demolition</t>
  </si>
  <si>
    <t>Public Utilities</t>
  </si>
  <si>
    <t>Site Electrical</t>
  </si>
  <si>
    <t>Structural Metal Framing</t>
  </si>
  <si>
    <t>Termite Treat</t>
  </si>
  <si>
    <t>#5 Rebar Wire Mesh Plastic</t>
  </si>
  <si>
    <t>Stucco</t>
  </si>
  <si>
    <t>Roofing Inspection</t>
  </si>
  <si>
    <t>Garage Door - 9' width</t>
  </si>
  <si>
    <t>Microwave</t>
  </si>
  <si>
    <t>Hood</t>
  </si>
  <si>
    <t>Roof Truss, Sheathing &amp; Fascia</t>
  </si>
  <si>
    <t>Lockset - Single</t>
  </si>
  <si>
    <t>Lockset - Double</t>
  </si>
  <si>
    <t>Window and Door Flashing/opening</t>
  </si>
  <si>
    <t>Lockset - For French Doors</t>
  </si>
  <si>
    <t xml:space="preserve">Door stops solid </t>
  </si>
  <si>
    <t>Hand rail Oval 10'</t>
  </si>
  <si>
    <t>Countertops</t>
  </si>
  <si>
    <t>Countertop labor</t>
  </si>
  <si>
    <t>Plumbing Labor</t>
  </si>
  <si>
    <t>Framing Labor</t>
  </si>
  <si>
    <t>1"X 8" X 12'</t>
  </si>
  <si>
    <t>1"X6" cedar or cypress siding per sq. ft.</t>
  </si>
  <si>
    <t>R-1915 Insulation (sq. ft.)</t>
  </si>
  <si>
    <t>72" Bi-pass door</t>
  </si>
  <si>
    <t>60" Bi-pass door</t>
  </si>
  <si>
    <t>36" bi-pass door</t>
  </si>
  <si>
    <t>Run new ¾” supply line from main supply line to necessary feeds</t>
  </si>
  <si>
    <t>Quantity</t>
  </si>
  <si>
    <t>32" RH Half Glass Door</t>
  </si>
  <si>
    <t>36" RH 6-Panel Door</t>
  </si>
  <si>
    <t>48" x 36" Shower Pan and Walls</t>
  </si>
  <si>
    <t xml:space="preserve">Low E Glass; East &amp; West elevations </t>
  </si>
  <si>
    <t>Average Size; double hung with screen</t>
  </si>
  <si>
    <t>HardiBoard S.F.</t>
  </si>
  <si>
    <t>Building Wrap 10' X 150'</t>
  </si>
  <si>
    <t>Vinyl Siding DBL 4"  S.F.</t>
  </si>
  <si>
    <t>Vinyl Siding DBL 6" S.F.</t>
  </si>
  <si>
    <t>1" X 6" X 12' trim</t>
  </si>
  <si>
    <t>Exterior peel &amp; stick wrap per opening</t>
  </si>
  <si>
    <t>Building wrap tape rolls</t>
  </si>
  <si>
    <t>4' X 8' X 1/2" CDX sheeting</t>
  </si>
  <si>
    <t>Starter Strip per piece</t>
  </si>
  <si>
    <t>"F" Trim per piece</t>
  </si>
  <si>
    <t>Outside Corners per piece</t>
  </si>
  <si>
    <t>Accessory boxes</t>
  </si>
  <si>
    <t>Stick Pins 16" per box</t>
  </si>
  <si>
    <t>Wind Borne Debris Protection per window</t>
  </si>
  <si>
    <t>Metal Backed Tape / box</t>
  </si>
  <si>
    <t>Mud on J bead  5/8" 10'</t>
  </si>
  <si>
    <t>Mud on J Bead 1/2" X 10''</t>
  </si>
  <si>
    <t>1/2"  X 10' L bead</t>
  </si>
  <si>
    <t>5/8" X 8'  L Bead</t>
  </si>
  <si>
    <t>1/2" X 8' Magic Corner</t>
  </si>
  <si>
    <t>847 Spray Adhesive</t>
  </si>
  <si>
    <t>10800</t>
  </si>
  <si>
    <t>11460</t>
  </si>
  <si>
    <t>Ice Maker</t>
  </si>
  <si>
    <t>Dishwasher</t>
  </si>
  <si>
    <t>Garbage Disposal</t>
  </si>
  <si>
    <t>Gas Stove</t>
  </si>
  <si>
    <t>Temporary Power Pole</t>
  </si>
  <si>
    <t>26" Water Heater Pan</t>
  </si>
  <si>
    <t>2" X 6" X 12'</t>
  </si>
  <si>
    <t>2" X 4" X 12'</t>
  </si>
  <si>
    <t>Inside Corners per piece</t>
  </si>
  <si>
    <t>Flush mount dome lights 2-PAK</t>
  </si>
  <si>
    <t>Ceiling Fan/Light</t>
  </si>
  <si>
    <t>Chandelier drop light</t>
  </si>
  <si>
    <t>Vanity 3 light bar</t>
  </si>
  <si>
    <t>Sconce light</t>
  </si>
  <si>
    <t>Exterior Wall Light</t>
  </si>
  <si>
    <t>Exterior Ceiling Light</t>
  </si>
  <si>
    <t>R-3023 Insulation (sq. ft.)</t>
  </si>
  <si>
    <t>R-3015 Insulation (sq. ft.) (unfaced)</t>
  </si>
  <si>
    <t>4' x 8' x 3/4" T/G Subfloor plywood</t>
  </si>
  <si>
    <t>R-1923 Insulation (sq. ft.)</t>
  </si>
  <si>
    <t>Garage Door - 8' width</t>
  </si>
  <si>
    <t>Exterior dual lamp flood lights</t>
  </si>
  <si>
    <t xml:space="preserve">Regular Sheetrock 1/2" x 4' x 12' </t>
  </si>
  <si>
    <t>MR Sheetrock 1/2" x 4' x 8'</t>
  </si>
  <si>
    <t>Building Wrap  3' X 165'</t>
  </si>
  <si>
    <t>Stick Pins  24" per box - 100</t>
  </si>
  <si>
    <t>Type X Sheetrock 5/8" x 4' x 8'</t>
  </si>
  <si>
    <t>Drywall Mud Green 5 gallon bucket</t>
  </si>
  <si>
    <t>Drywall Mud Blue LW 5 gallon bucket</t>
  </si>
  <si>
    <t>Kitchen sink and fixture</t>
  </si>
  <si>
    <t>2" X 4" X 14'</t>
  </si>
  <si>
    <t>2" X 6" X  8'</t>
  </si>
  <si>
    <t>2" X 6" X 14'</t>
  </si>
  <si>
    <t>2" X 6" X 16'</t>
  </si>
  <si>
    <t>2" X 6" X 18'</t>
  </si>
  <si>
    <t>2" X 6  X 20'</t>
  </si>
  <si>
    <t>2" X 8 X  10'</t>
  </si>
  <si>
    <t>2" X 8" X 12'</t>
  </si>
  <si>
    <t>2" X 8" X  8'</t>
  </si>
  <si>
    <t>2" X 8" X 14'</t>
  </si>
  <si>
    <t>Number of Right Hand bathtubs</t>
  </si>
  <si>
    <t>36" LH 6-Panel Door</t>
  </si>
  <si>
    <t>Antique White Flat Paint (5-gal)</t>
  </si>
  <si>
    <t>w/jackhammer</t>
  </si>
  <si>
    <t>32" Bifold</t>
  </si>
  <si>
    <t xml:space="preserve">36" x 36" Shower Pan and Walls </t>
  </si>
  <si>
    <t>Electrical</t>
  </si>
  <si>
    <t>Paper Tape (500-ft roll) [5]</t>
  </si>
  <si>
    <t>Labor</t>
  </si>
  <si>
    <t>Transition Pieces - 6' silver or gold</t>
  </si>
  <si>
    <t>Bed/Bath Doorknobs</t>
  </si>
  <si>
    <t>2" X 6" X 10'</t>
  </si>
  <si>
    <t>Cabinet Hardware</t>
  </si>
  <si>
    <t>34" x 34" Shower Pan and Walls</t>
  </si>
  <si>
    <t>Hot Water Heater Stand</t>
  </si>
  <si>
    <t>36" LH Half Glass Door</t>
  </si>
  <si>
    <t xml:space="preserve">Electric Stove: </t>
  </si>
  <si>
    <t>36" RH Semi-Circle Door</t>
  </si>
  <si>
    <t>Insulation Kit</t>
  </si>
  <si>
    <t>36" Bifold</t>
  </si>
  <si>
    <t>Mesh Tape (500-ft roll) [5]</t>
  </si>
  <si>
    <t>2" X 4" X 8'</t>
  </si>
  <si>
    <t>Toilet - Dual Flush</t>
  </si>
  <si>
    <t>Large Mold Kit (more than 1500 sq. ft.)</t>
  </si>
  <si>
    <t>Attic Stairs 25.5"W x 54"L</t>
  </si>
  <si>
    <t xml:space="preserve">Number of Left Hand bathtubs </t>
  </si>
  <si>
    <t>Replace DWV system to pad level</t>
  </si>
  <si>
    <t>Insulation</t>
  </si>
  <si>
    <t>1" X 4" X 8'</t>
  </si>
  <si>
    <t>2" X 4" X 10'</t>
  </si>
  <si>
    <t>Delivery Charge</t>
  </si>
  <si>
    <t>Roofing</t>
  </si>
  <si>
    <t>30" Bifold</t>
  </si>
  <si>
    <t>PVA Drywall Primer (5-gal)</t>
  </si>
  <si>
    <t>New House Kit</t>
  </si>
  <si>
    <t>Hot Water Heater Shed</t>
  </si>
  <si>
    <t>Pedestal Sink (Pedestal)</t>
  </si>
  <si>
    <t>Pedestal Sink (Bowl)</t>
  </si>
  <si>
    <t>R-1315 Insulation (sq. ft.)</t>
  </si>
  <si>
    <t>Alex Plus White paintable caulk - 12pk [1]</t>
  </si>
  <si>
    <t>Detailed Cost Estimate</t>
  </si>
  <si>
    <t>32" LH 6-Panel Door</t>
  </si>
  <si>
    <t>Gas 40 gallon water heater</t>
  </si>
  <si>
    <t>Item Description</t>
  </si>
  <si>
    <t>Electric 40 gallon water heater</t>
  </si>
  <si>
    <t>Flooring Kit</t>
  </si>
  <si>
    <t>Drywall Kit</t>
  </si>
  <si>
    <t>Attic Stairs 22.5"W x 54"L</t>
  </si>
  <si>
    <t>Mudding Kit</t>
  </si>
  <si>
    <t>Paint Kit</t>
  </si>
  <si>
    <t>Gas</t>
  </si>
  <si>
    <t>Item Cost</t>
  </si>
  <si>
    <t>Cabinets</t>
  </si>
  <si>
    <t>Kitchen &amp; Bath Caulk - White</t>
  </si>
  <si>
    <t>32" LH Half Glass Door</t>
  </si>
  <si>
    <t>Project Manager:</t>
  </si>
  <si>
    <t>White Silicone Caulk</t>
  </si>
  <si>
    <t>Door/Baseboard Kit</t>
  </si>
  <si>
    <t>Bathroom Accessory Kit</t>
  </si>
  <si>
    <t>Door Stoppers - hinge</t>
  </si>
  <si>
    <t>32" RH 6-Panel Door</t>
  </si>
  <si>
    <t>Drywall</t>
  </si>
  <si>
    <t>Proper Vents  [60]</t>
  </si>
  <si>
    <t>Hall/Closet Doorknobs</t>
  </si>
  <si>
    <t>36" RH Half Glass Door</t>
  </si>
  <si>
    <t>SUBTOTAL</t>
  </si>
  <si>
    <t>60" x 36" Shower Pan and Walls</t>
  </si>
  <si>
    <t>Unit Price</t>
  </si>
  <si>
    <t xml:space="preserve">Miscellaneous plumbing supplies fittings, cements, primers, solder, flux, Pex supplies, etc  </t>
  </si>
  <si>
    <t>Vanity Fixture - American Standard</t>
  </si>
  <si>
    <t>Flooring</t>
  </si>
  <si>
    <t>Bright White Semi-gloss Paint (5-gal)</t>
  </si>
  <si>
    <t>Appliances</t>
  </si>
  <si>
    <t xml:space="preserve">Homeowner: </t>
  </si>
  <si>
    <t xml:space="preserve">Address: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</si>
</sst>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44" formatCode="_(&quot;$&quot;* #,##0.00_);_(&quot;$&quot;* \(#,##0.00\);_(&quot;$&quot;* &quot;-&quot;??_);_(@_)"/>
    <numFmt numFmtId="164" formatCode="&quot;$&quot;#,##0.00;&quot;$&quot;\(#,##0.00\)"/>
    <numFmt numFmtId="165" formatCode="#,##0;\(#,##0\)"/>
    <numFmt numFmtId="166" formatCode="&quot;$&quot;#,##0.00"/>
  </numFmts>
  <fonts count="20" x14ac:knownFonts="1">
    <font>
      <sz val="10"/>
      <name val="Arial"/>
      <family val="2"/>
    </font>
    <font>
      <sz val="10"/>
      <color indexed="8"/>
      <name val="Arial"/>
      <family val="2"/>
    </font>
    <font>
      <b/>
      <sz val="10"/>
      <color indexed="8"/>
      <name val="Arial"/>
      <family val="2"/>
    </font>
    <font>
      <b/>
      <i/>
      <sz val="10"/>
      <color indexed="8"/>
      <name val="Arial"/>
      <family val="2"/>
    </font>
    <font>
      <b/>
      <sz val="12"/>
      <color indexed="8"/>
      <name val="Arial"/>
      <family val="2"/>
    </font>
    <font>
      <sz val="12"/>
      <color indexed="8"/>
      <name val="Arial"/>
      <family val="2"/>
    </font>
    <font>
      <sz val="8"/>
      <color indexed="30"/>
      <name val="Arial"/>
      <family val="2"/>
    </font>
    <font>
      <sz val="8"/>
      <color indexed="8"/>
      <name val="Arial"/>
      <family val="2"/>
    </font>
    <font>
      <b/>
      <sz val="10"/>
      <name val="Arial"/>
      <family val="2"/>
    </font>
    <font>
      <b/>
      <i/>
      <sz val="10"/>
      <name val="Arial"/>
      <family val="2"/>
    </font>
    <font>
      <sz val="10"/>
      <color indexed="15"/>
      <name val="Arial"/>
      <family val="2"/>
    </font>
    <font>
      <sz val="10"/>
      <name val="Arial"/>
      <family val="2"/>
    </font>
    <font>
      <b/>
      <sz val="10"/>
      <color indexed="15"/>
      <name val="Arial"/>
      <family val="2"/>
    </font>
    <font>
      <sz val="10"/>
      <color indexed="10"/>
      <name val="Arial"/>
      <family val="2"/>
    </font>
    <font>
      <b/>
      <sz val="15"/>
      <color indexed="8"/>
      <name val="Arial"/>
      <family val="2"/>
    </font>
    <font>
      <sz val="8"/>
      <name val="Arial"/>
      <family val="2"/>
    </font>
    <font>
      <sz val="10"/>
      <color indexed="10"/>
      <name val="Arial"/>
      <family val="2"/>
    </font>
    <font>
      <b/>
      <sz val="10"/>
      <color indexed="10"/>
      <name val="Arial"/>
      <family val="2"/>
    </font>
    <font>
      <sz val="9"/>
      <color indexed="81"/>
      <name val="Tahoma"/>
      <family val="2"/>
    </font>
    <font>
      <b/>
      <sz val="9"/>
      <color indexed="81"/>
      <name val="Tahoma"/>
      <family val="2"/>
    </font>
  </fonts>
  <fills count="8">
    <fill>
      <patternFill patternType="none"/>
    </fill>
    <fill>
      <patternFill patternType="gray125"/>
    </fill>
    <fill>
      <patternFill patternType="solid">
        <fgColor indexed="55"/>
        <bgColor indexed="64"/>
      </patternFill>
    </fill>
    <fill>
      <patternFill patternType="solid">
        <fgColor indexed="17"/>
        <bgColor indexed="64"/>
      </patternFill>
    </fill>
    <fill>
      <patternFill patternType="solid">
        <fgColor indexed="23"/>
        <bgColor indexed="64"/>
      </patternFill>
    </fill>
    <fill>
      <patternFill patternType="solid">
        <fgColor indexed="16"/>
        <bgColor indexed="64"/>
      </patternFill>
    </fill>
    <fill>
      <patternFill patternType="solid">
        <fgColor rgb="FFFFFF00"/>
        <bgColor indexed="64"/>
      </patternFill>
    </fill>
    <fill>
      <patternFill patternType="solid">
        <fgColor indexed="13"/>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44" fontId="11" fillId="0" borderId="0" applyFont="0" applyFill="0" applyBorder="0" applyAlignment="0" applyProtection="0"/>
  </cellStyleXfs>
  <cellXfs count="351">
    <xf numFmtId="0" fontId="0" fillId="0" borderId="0" xfId="0">
      <alignment vertical="center"/>
    </xf>
    <xf numFmtId="0" fontId="1" fillId="0" borderId="0" xfId="0" applyNumberFormat="1" applyFont="1" applyFill="1" applyAlignment="1">
      <alignment horizontal="left"/>
    </xf>
    <xf numFmtId="0" fontId="1" fillId="0" borderId="3" xfId="0" applyNumberFormat="1" applyFont="1" applyFill="1" applyBorder="1" applyAlignment="1">
      <alignment horizontal="center"/>
    </xf>
    <xf numFmtId="0" fontId="1" fillId="0" borderId="2" xfId="0" applyNumberFormat="1" applyFont="1" applyFill="1" applyBorder="1" applyAlignment="1">
      <alignment horizontal="left" vertical="center"/>
    </xf>
    <xf numFmtId="0" fontId="7" fillId="0" borderId="0" xfId="0" applyNumberFormat="1" applyFont="1" applyFill="1" applyAlignment="1">
      <alignment horizontal="left"/>
    </xf>
    <xf numFmtId="0" fontId="1" fillId="0" borderId="3" xfId="0" applyNumberFormat="1" applyFont="1" applyFill="1" applyBorder="1" applyAlignment="1">
      <alignment horizontal="left"/>
    </xf>
    <xf numFmtId="0" fontId="2" fillId="0" borderId="3" xfId="0" applyNumberFormat="1" applyFont="1" applyFill="1" applyBorder="1" applyAlignment="1">
      <alignment horizontal="left" vertical="center"/>
    </xf>
    <xf numFmtId="0" fontId="0" fillId="0" borderId="0" xfId="0" applyNumberFormat="1" applyFont="1" applyFill="1" applyBorder="1" applyAlignment="1">
      <alignment wrapText="1"/>
    </xf>
    <xf numFmtId="0" fontId="6" fillId="0" borderId="0" xfId="0" applyNumberFormat="1" applyFont="1" applyFill="1" applyBorder="1" applyAlignment="1">
      <alignment horizontal="left"/>
    </xf>
    <xf numFmtId="165" fontId="4" fillId="0" borderId="0" xfId="0" applyNumberFormat="1" applyFont="1" applyFill="1" applyBorder="1" applyAlignment="1">
      <alignment horizontal="right"/>
    </xf>
    <xf numFmtId="165" fontId="1" fillId="0" borderId="0" xfId="0" applyNumberFormat="1" applyFont="1" applyFill="1" applyBorder="1" applyAlignment="1">
      <alignment horizontal="right"/>
    </xf>
    <xf numFmtId="165" fontId="2" fillId="0" borderId="0" xfId="0" applyNumberFormat="1" applyFont="1" applyFill="1" applyBorder="1" applyAlignment="1">
      <alignment horizontal="right"/>
    </xf>
    <xf numFmtId="0" fontId="1" fillId="2" borderId="3" xfId="0" applyNumberFormat="1" applyFont="1" applyFill="1" applyBorder="1" applyAlignment="1">
      <alignment horizontal="left"/>
    </xf>
    <xf numFmtId="0" fontId="8" fillId="0" borderId="0" xfId="0" applyNumberFormat="1" applyFont="1" applyFill="1" applyBorder="1" applyAlignment="1">
      <alignment wrapText="1"/>
    </xf>
    <xf numFmtId="0" fontId="0" fillId="0" borderId="0" xfId="0" applyFill="1">
      <alignment vertical="center"/>
    </xf>
    <xf numFmtId="164" fontId="1" fillId="2" borderId="3" xfId="0" applyNumberFormat="1" applyFont="1" applyFill="1" applyBorder="1" applyAlignment="1">
      <alignment horizontal="right" vertical="center"/>
    </xf>
    <xf numFmtId="0" fontId="8" fillId="0" borderId="0" xfId="0" applyFont="1" applyFill="1">
      <alignment vertical="center"/>
    </xf>
    <xf numFmtId="0" fontId="6" fillId="0" borderId="0" xfId="0" applyNumberFormat="1" applyFont="1" applyFill="1" applyBorder="1" applyAlignment="1" applyProtection="1">
      <alignment horizontal="left"/>
      <protection locked="0"/>
    </xf>
    <xf numFmtId="0" fontId="9" fillId="0" borderId="0" xfId="0" applyFont="1" applyBorder="1" applyAlignment="1">
      <alignment horizontal="right" vertical="center"/>
    </xf>
    <xf numFmtId="0" fontId="1" fillId="0" borderId="6"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164" fontId="2" fillId="2" borderId="3" xfId="0" applyNumberFormat="1" applyFont="1" applyFill="1" applyBorder="1" applyAlignment="1">
      <alignment horizontal="right" vertical="center"/>
    </xf>
    <xf numFmtId="164" fontId="1" fillId="2" borderId="3" xfId="0" applyNumberFormat="1" applyFont="1" applyFill="1" applyBorder="1" applyAlignment="1">
      <alignment horizontal="right"/>
    </xf>
    <xf numFmtId="0" fontId="1" fillId="0" borderId="0" xfId="0" applyNumberFormat="1" applyFont="1" applyFill="1" applyBorder="1" applyAlignment="1">
      <alignment horizontal="center" vertical="center"/>
    </xf>
    <xf numFmtId="0" fontId="1" fillId="0" borderId="3" xfId="0" applyNumberFormat="1" applyFont="1" applyFill="1" applyBorder="1" applyAlignment="1" applyProtection="1">
      <alignment horizontal="left"/>
      <protection locked="0"/>
    </xf>
    <xf numFmtId="164" fontId="1" fillId="0" borderId="3" xfId="0" applyNumberFormat="1" applyFont="1" applyFill="1" applyBorder="1" applyAlignment="1" applyProtection="1">
      <alignment horizontal="right"/>
      <protection locked="0"/>
    </xf>
    <xf numFmtId="0" fontId="1" fillId="0" borderId="3" xfId="0" applyNumberFormat="1" applyFont="1" applyFill="1" applyBorder="1" applyAlignment="1" applyProtection="1">
      <alignment horizontal="left" vertical="center"/>
      <protection locked="0"/>
    </xf>
    <xf numFmtId="164" fontId="1" fillId="0" borderId="3" xfId="0" applyNumberFormat="1" applyFont="1" applyFill="1" applyBorder="1" applyAlignment="1" applyProtection="1">
      <alignment horizontal="right" vertical="center"/>
      <protection locked="0"/>
    </xf>
    <xf numFmtId="164" fontId="2" fillId="0" borderId="3" xfId="0" applyNumberFormat="1" applyFont="1" applyFill="1" applyBorder="1" applyAlignment="1" applyProtection="1">
      <alignment horizontal="right"/>
      <protection locked="0"/>
    </xf>
    <xf numFmtId="16" fontId="1" fillId="0" borderId="3" xfId="0" applyNumberFormat="1" applyFont="1" applyFill="1" applyBorder="1" applyAlignment="1" applyProtection="1">
      <alignment horizontal="left" vertical="center"/>
      <protection locked="0"/>
    </xf>
    <xf numFmtId="0" fontId="1" fillId="3" borderId="3" xfId="0" applyNumberFormat="1" applyFont="1" applyFill="1" applyBorder="1" applyAlignment="1" applyProtection="1">
      <alignment horizontal="left"/>
      <protection locked="0"/>
    </xf>
    <xf numFmtId="0" fontId="1" fillId="3" borderId="3" xfId="0" applyNumberFormat="1" applyFont="1" applyFill="1" applyBorder="1" applyAlignment="1" applyProtection="1">
      <alignment horizontal="left" vertical="center"/>
      <protection locked="0"/>
    </xf>
    <xf numFmtId="0" fontId="1" fillId="0" borderId="3" xfId="0" applyNumberFormat="1" applyFont="1" applyFill="1" applyBorder="1" applyAlignment="1" applyProtection="1">
      <alignment horizontal="left" wrapText="1"/>
      <protection locked="0"/>
    </xf>
    <xf numFmtId="164" fontId="1" fillId="0" borderId="3" xfId="0" applyNumberFormat="1" applyFont="1" applyFill="1" applyBorder="1" applyAlignment="1" applyProtection="1">
      <alignment horizontal="left"/>
      <protection locked="0"/>
    </xf>
    <xf numFmtId="164" fontId="10" fillId="0" borderId="3" xfId="0" applyNumberFormat="1" applyFont="1" applyFill="1" applyBorder="1" applyAlignment="1">
      <alignment horizontal="right"/>
    </xf>
    <xf numFmtId="164" fontId="10" fillId="0" borderId="3" xfId="0" applyNumberFormat="1" applyFont="1" applyFill="1" applyBorder="1" applyAlignment="1">
      <alignment horizontal="right" vertical="center"/>
    </xf>
    <xf numFmtId="0" fontId="10" fillId="0" borderId="3" xfId="0" applyNumberFormat="1" applyFont="1" applyFill="1" applyBorder="1" applyAlignment="1" applyProtection="1">
      <alignment horizontal="center"/>
      <protection locked="0"/>
    </xf>
    <xf numFmtId="0" fontId="10" fillId="0" borderId="3" xfId="0" applyNumberFormat="1" applyFont="1" applyFill="1" applyBorder="1" applyAlignment="1" applyProtection="1">
      <alignment horizontal="center" vertical="center"/>
      <protection locked="0"/>
    </xf>
    <xf numFmtId="0" fontId="0" fillId="0" borderId="3" xfId="0" applyBorder="1" applyProtection="1">
      <alignment vertical="center"/>
      <protection locked="0"/>
    </xf>
    <xf numFmtId="49" fontId="0" fillId="0" borderId="3" xfId="0" applyNumberFormat="1" applyBorder="1" applyProtection="1">
      <alignment vertical="center"/>
      <protection locked="0"/>
    </xf>
    <xf numFmtId="0" fontId="2" fillId="0" borderId="3" xfId="0" applyNumberFormat="1" applyFont="1" applyFill="1" applyBorder="1" applyAlignment="1" applyProtection="1">
      <alignment horizontal="center"/>
      <protection locked="0"/>
    </xf>
    <xf numFmtId="164" fontId="2" fillId="0" borderId="3" xfId="0" applyNumberFormat="1" applyFont="1" applyFill="1" applyBorder="1" applyAlignment="1" applyProtection="1">
      <alignment horizontal="center" vertical="center"/>
      <protection locked="0"/>
    </xf>
    <xf numFmtId="164" fontId="2" fillId="0" borderId="3" xfId="0" applyNumberFormat="1" applyFont="1" applyFill="1" applyBorder="1" applyAlignment="1" applyProtection="1">
      <alignment horizontal="center"/>
      <protection locked="0"/>
    </xf>
    <xf numFmtId="0" fontId="0" fillId="0" borderId="3" xfId="0" applyNumberFormat="1" applyFill="1" applyBorder="1" applyAlignment="1" applyProtection="1">
      <alignment wrapText="1"/>
      <protection locked="0"/>
    </xf>
    <xf numFmtId="8" fontId="0" fillId="0" borderId="3" xfId="0" applyNumberFormat="1" applyFont="1" applyFill="1" applyBorder="1" applyAlignment="1" applyProtection="1">
      <alignment wrapText="1"/>
      <protection locked="0"/>
    </xf>
    <xf numFmtId="49" fontId="2" fillId="0" borderId="2" xfId="0" applyNumberFormat="1" applyFont="1" applyFill="1" applyBorder="1" applyAlignment="1" applyProtection="1">
      <alignment horizontal="left" vertical="center"/>
      <protection locked="0"/>
    </xf>
    <xf numFmtId="49" fontId="2" fillId="0" borderId="7" xfId="0" applyNumberFormat="1" applyFont="1" applyFill="1" applyBorder="1" applyAlignment="1" applyProtection="1">
      <alignment horizontal="left" vertical="center"/>
      <protection locked="0"/>
    </xf>
    <xf numFmtId="0" fontId="0" fillId="0" borderId="0" xfId="0" applyAlignment="1">
      <alignment horizontal="left" vertical="center"/>
    </xf>
    <xf numFmtId="0" fontId="11" fillId="0" borderId="0" xfId="0" applyNumberFormat="1" applyFont="1" applyFill="1" applyBorder="1" applyAlignment="1">
      <alignment horizontal="left" wrapText="1"/>
    </xf>
    <xf numFmtId="0" fontId="11" fillId="0" borderId="0" xfId="0" applyFont="1" applyAlignment="1">
      <alignment horizontal="left" vertical="center"/>
    </xf>
    <xf numFmtId="0" fontId="2" fillId="4" borderId="4" xfId="0" applyNumberFormat="1" applyFont="1" applyFill="1" applyBorder="1" applyAlignment="1">
      <alignment horizontal="left"/>
    </xf>
    <xf numFmtId="0" fontId="2" fillId="4" borderId="2" xfId="0" applyNumberFormat="1" applyFont="1" applyFill="1" applyBorder="1" applyAlignment="1">
      <alignment horizontal="left"/>
    </xf>
    <xf numFmtId="0" fontId="2" fillId="4" borderId="7" xfId="0" applyNumberFormat="1" applyFont="1" applyFill="1" applyBorder="1" applyAlignment="1">
      <alignment horizontal="left"/>
    </xf>
    <xf numFmtId="0" fontId="2" fillId="4" borderId="3" xfId="0" applyNumberFormat="1" applyFont="1" applyFill="1" applyBorder="1" applyAlignment="1">
      <alignment horizontal="left"/>
    </xf>
    <xf numFmtId="0" fontId="11" fillId="0" borderId="0" xfId="0" applyFont="1" applyFill="1">
      <alignment vertical="center"/>
    </xf>
    <xf numFmtId="0" fontId="2" fillId="2" borderId="4" xfId="0" applyNumberFormat="1" applyFont="1" applyFill="1" applyBorder="1" applyAlignment="1">
      <alignment horizontal="left" vertical="center"/>
    </xf>
    <xf numFmtId="0" fontId="2" fillId="2" borderId="2" xfId="0" applyNumberFormat="1" applyFont="1" applyFill="1" applyBorder="1" applyAlignment="1">
      <alignment horizontal="left" vertical="center"/>
    </xf>
    <xf numFmtId="0" fontId="2" fillId="2" borderId="7" xfId="0" applyNumberFormat="1" applyFont="1" applyFill="1" applyBorder="1" applyAlignment="1">
      <alignment horizontal="left" vertical="center"/>
    </xf>
    <xf numFmtId="49" fontId="2" fillId="0" borderId="3" xfId="0" applyNumberFormat="1" applyFont="1" applyFill="1" applyBorder="1" applyAlignment="1" applyProtection="1">
      <alignment horizontal="left"/>
      <protection locked="0"/>
    </xf>
    <xf numFmtId="49" fontId="1" fillId="0" borderId="3" xfId="0" applyNumberFormat="1" applyFont="1" applyFill="1" applyBorder="1" applyAlignment="1" applyProtection="1">
      <alignment horizontal="left"/>
      <protection locked="0"/>
    </xf>
    <xf numFmtId="49" fontId="1" fillId="0" borderId="3" xfId="0" applyNumberFormat="1" applyFont="1" applyFill="1" applyBorder="1" applyAlignment="1" applyProtection="1">
      <alignment horizontal="left" vertical="center"/>
      <protection locked="0"/>
    </xf>
    <xf numFmtId="49" fontId="1" fillId="0" borderId="3" xfId="0" applyNumberFormat="1" applyFont="1" applyFill="1" applyBorder="1" applyAlignment="1" applyProtection="1">
      <alignment horizontal="left" wrapText="1"/>
      <protection locked="0"/>
    </xf>
    <xf numFmtId="0" fontId="2" fillId="2" borderId="3" xfId="0" applyNumberFormat="1" applyFont="1" applyFill="1" applyBorder="1" applyAlignment="1">
      <alignment horizontal="left" vertical="center"/>
    </xf>
    <xf numFmtId="0" fontId="0" fillId="0" borderId="0" xfId="0" applyNumberFormat="1" applyFill="1" applyBorder="1" applyAlignment="1">
      <alignment wrapText="1"/>
    </xf>
    <xf numFmtId="0" fontId="10" fillId="0" borderId="4" xfId="0" applyNumberFormat="1" applyFont="1" applyFill="1" applyBorder="1" applyAlignment="1" applyProtection="1">
      <alignment horizontal="center" vertical="center"/>
      <protection locked="0"/>
    </xf>
    <xf numFmtId="164" fontId="1" fillId="0" borderId="7" xfId="0" applyNumberFormat="1" applyFont="1" applyFill="1" applyBorder="1" applyAlignment="1" applyProtection="1">
      <alignment horizontal="right"/>
      <protection locked="0"/>
    </xf>
    <xf numFmtId="0" fontId="1" fillId="0" borderId="2" xfId="0" applyNumberFormat="1" applyFont="1" applyFill="1" applyBorder="1" applyAlignment="1" applyProtection="1">
      <alignment horizontal="left" vertical="center"/>
      <protection locked="0"/>
    </xf>
    <xf numFmtId="0" fontId="11" fillId="0" borderId="1" xfId="0" applyFont="1" applyFill="1" applyBorder="1" applyAlignment="1">
      <alignment horizontal="left" vertical="center"/>
    </xf>
    <xf numFmtId="0" fontId="2" fillId="0" borderId="7" xfId="0" applyNumberFormat="1" applyFont="1" applyFill="1" applyBorder="1" applyAlignment="1">
      <alignment horizontal="left" vertical="center"/>
    </xf>
    <xf numFmtId="0" fontId="11" fillId="0" borderId="0" xfId="0" applyNumberFormat="1" applyFont="1" applyFill="1" applyBorder="1" applyAlignment="1">
      <alignment wrapText="1"/>
    </xf>
    <xf numFmtId="0" fontId="1" fillId="0" borderId="4" xfId="0" applyNumberFormat="1" applyFont="1" applyFill="1" applyBorder="1" applyAlignment="1">
      <alignment horizontal="left" vertical="center"/>
    </xf>
    <xf numFmtId="0" fontId="1" fillId="0" borderId="2" xfId="0" applyNumberFormat="1" applyFont="1" applyFill="1" applyBorder="1" applyAlignment="1" applyProtection="1">
      <alignment horizontal="left"/>
      <protection locked="0"/>
    </xf>
    <xf numFmtId="0" fontId="2" fillId="0" borderId="4"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49" fontId="1" fillId="0" borderId="2" xfId="0" applyNumberFormat="1" applyFont="1" applyFill="1" applyBorder="1" applyAlignment="1" applyProtection="1">
      <alignment horizontal="left" vertical="center"/>
      <protection locked="0"/>
    </xf>
    <xf numFmtId="164" fontId="1" fillId="0" borderId="2" xfId="0" applyNumberFormat="1" applyFont="1" applyFill="1" applyBorder="1" applyAlignment="1" applyProtection="1">
      <alignment horizontal="right" vertical="center"/>
      <protection locked="0"/>
    </xf>
    <xf numFmtId="0" fontId="11" fillId="0" borderId="2" xfId="0" applyFont="1" applyFill="1" applyBorder="1" applyAlignment="1">
      <alignment horizontal="left" vertical="center"/>
    </xf>
    <xf numFmtId="49" fontId="1" fillId="0" borderId="2" xfId="0" applyNumberFormat="1" applyFont="1" applyFill="1" applyBorder="1" applyAlignment="1" applyProtection="1">
      <alignment horizontal="left"/>
      <protection locked="0"/>
    </xf>
    <xf numFmtId="164" fontId="2" fillId="0" borderId="3" xfId="0" applyNumberFormat="1" applyFont="1" applyFill="1" applyBorder="1" applyAlignment="1">
      <alignment horizontal="right" vertical="center"/>
    </xf>
    <xf numFmtId="0" fontId="2" fillId="0" borderId="3" xfId="0" applyNumberFormat="1" applyFont="1" applyFill="1" applyBorder="1" applyAlignment="1">
      <alignment horizontal="center" vertical="center"/>
    </xf>
    <xf numFmtId="0" fontId="1" fillId="0" borderId="3" xfId="0" applyNumberFormat="1" applyFont="1" applyFill="1" applyBorder="1" applyAlignment="1">
      <alignment horizontal="left" vertical="center"/>
    </xf>
    <xf numFmtId="0" fontId="8" fillId="4" borderId="4" xfId="0" applyNumberFormat="1" applyFont="1" applyFill="1" applyBorder="1" applyAlignment="1" applyProtection="1">
      <alignment horizontal="left" vertical="center"/>
      <protection locked="0"/>
    </xf>
    <xf numFmtId="0" fontId="2" fillId="4" borderId="8" xfId="0" applyNumberFormat="1" applyFont="1" applyFill="1" applyBorder="1" applyAlignment="1">
      <alignment horizontal="left"/>
    </xf>
    <xf numFmtId="0" fontId="8" fillId="4" borderId="2" xfId="0" applyFont="1" applyFill="1" applyBorder="1" applyAlignment="1">
      <alignment horizontal="left" vertical="center"/>
    </xf>
    <xf numFmtId="0" fontId="8" fillId="4" borderId="7" xfId="0" applyFont="1" applyFill="1" applyBorder="1" applyAlignment="1">
      <alignment horizontal="left" vertical="center"/>
    </xf>
    <xf numFmtId="0" fontId="8" fillId="4" borderId="8" xfId="0" applyNumberFormat="1" applyFont="1" applyFill="1" applyBorder="1" applyAlignment="1">
      <alignment horizontal="left"/>
    </xf>
    <xf numFmtId="0" fontId="13" fillId="4" borderId="1" xfId="0" applyFont="1" applyFill="1" applyBorder="1" applyAlignment="1">
      <alignment horizontal="left" vertical="center"/>
    </xf>
    <xf numFmtId="0" fontId="13" fillId="4" borderId="10" xfId="0" applyFont="1" applyFill="1" applyBorder="1" applyAlignment="1">
      <alignment horizontal="left" vertical="center"/>
    </xf>
    <xf numFmtId="0" fontId="2" fillId="4" borderId="11" xfId="0" applyNumberFormat="1" applyFont="1" applyFill="1" applyBorder="1" applyAlignment="1">
      <alignment horizontal="left"/>
    </xf>
    <xf numFmtId="0" fontId="8" fillId="4" borderId="12" xfId="0" applyFont="1" applyFill="1" applyBorder="1" applyAlignment="1">
      <alignment horizontal="left" vertical="center"/>
    </xf>
    <xf numFmtId="0" fontId="8" fillId="4" borderId="13" xfId="0" applyFont="1" applyFill="1" applyBorder="1" applyAlignment="1">
      <alignment horizontal="left" vertical="center"/>
    </xf>
    <xf numFmtId="0" fontId="11" fillId="0" borderId="0" xfId="0" applyFont="1" applyFill="1" applyAlignment="1">
      <alignment horizontal="left" vertical="center"/>
    </xf>
    <xf numFmtId="0" fontId="2" fillId="0" borderId="3" xfId="0" applyNumberFormat="1" applyFont="1" applyFill="1" applyBorder="1" applyAlignment="1">
      <alignment horizontal="left" vertical="center" wrapText="1"/>
    </xf>
    <xf numFmtId="0" fontId="0" fillId="0" borderId="3" xfId="0" applyFill="1" applyBorder="1" applyAlignment="1">
      <alignment horizontal="left" vertical="center" wrapText="1"/>
    </xf>
    <xf numFmtId="0" fontId="1" fillId="2" borderId="3" xfId="0" applyNumberFormat="1" applyFont="1" applyFill="1" applyBorder="1" applyAlignment="1" applyProtection="1">
      <alignment horizontal="left"/>
      <protection locked="0"/>
    </xf>
    <xf numFmtId="164" fontId="1" fillId="2" borderId="3" xfId="0" applyNumberFormat="1" applyFont="1" applyFill="1" applyBorder="1" applyAlignment="1" applyProtection="1">
      <alignment horizontal="right"/>
      <protection locked="0"/>
    </xf>
    <xf numFmtId="0" fontId="1" fillId="0" borderId="3" xfId="0" applyNumberFormat="1" applyFont="1" applyFill="1" applyBorder="1" applyAlignment="1" applyProtection="1">
      <alignment horizontal="right" vertical="center"/>
      <protection locked="0"/>
    </xf>
    <xf numFmtId="0" fontId="11" fillId="0" borderId="0" xfId="0" applyFont="1" applyBorder="1" applyAlignment="1">
      <alignment horizontal="right" vertical="center"/>
    </xf>
    <xf numFmtId="0" fontId="8" fillId="4" borderId="1" xfId="0" applyFont="1" applyFill="1" applyBorder="1" applyAlignment="1">
      <alignment horizontal="left" vertical="center"/>
    </xf>
    <xf numFmtId="8" fontId="1" fillId="0" borderId="7" xfId="0" applyNumberFormat="1" applyFont="1" applyFill="1" applyBorder="1" applyAlignment="1">
      <alignment horizontal="right" vertical="center"/>
    </xf>
    <xf numFmtId="164" fontId="1" fillId="0" borderId="7" xfId="0" applyNumberFormat="1" applyFont="1" applyFill="1" applyBorder="1" applyAlignment="1" applyProtection="1">
      <alignment horizontal="right" vertical="center"/>
      <protection locked="0"/>
    </xf>
    <xf numFmtId="0" fontId="10" fillId="0" borderId="14" xfId="0" applyNumberFormat="1" applyFont="1" applyFill="1" applyBorder="1" applyAlignment="1" applyProtection="1">
      <alignment horizontal="center" vertical="center"/>
      <protection locked="0"/>
    </xf>
    <xf numFmtId="0" fontId="1" fillId="0" borderId="5" xfId="0" applyNumberFormat="1" applyFont="1" applyFill="1" applyBorder="1" applyAlignment="1" applyProtection="1">
      <alignment horizontal="left"/>
      <protection locked="0"/>
    </xf>
    <xf numFmtId="164" fontId="1" fillId="0" borderId="15" xfId="0" applyNumberFormat="1" applyFont="1" applyFill="1" applyBorder="1" applyAlignment="1" applyProtection="1">
      <alignment horizontal="right"/>
      <protection locked="0"/>
    </xf>
    <xf numFmtId="0" fontId="8" fillId="4" borderId="10" xfId="0" applyFont="1" applyFill="1" applyBorder="1" applyAlignment="1">
      <alignment horizontal="left" vertical="center"/>
    </xf>
    <xf numFmtId="166" fontId="8" fillId="0" borderId="16" xfId="1" applyNumberFormat="1" applyFont="1" applyFill="1" applyBorder="1" applyAlignment="1" applyProtection="1">
      <alignment vertical="center"/>
    </xf>
    <xf numFmtId="0" fontId="12" fillId="0" borderId="4" xfId="0" applyNumberFormat="1" applyFont="1" applyFill="1" applyBorder="1" applyAlignment="1" applyProtection="1">
      <alignment horizontal="center"/>
      <protection locked="0"/>
    </xf>
    <xf numFmtId="0" fontId="2" fillId="0" borderId="3" xfId="0" applyNumberFormat="1" applyFont="1" applyFill="1" applyBorder="1" applyAlignment="1" applyProtection="1">
      <alignment horizontal="center" vertical="center"/>
      <protection locked="0"/>
    </xf>
    <xf numFmtId="0" fontId="12" fillId="0" borderId="3" xfId="0" applyNumberFormat="1" applyFont="1" applyFill="1" applyBorder="1" applyAlignment="1" applyProtection="1">
      <alignment horizontal="center" vertical="center"/>
      <protection locked="0"/>
    </xf>
    <xf numFmtId="0" fontId="12" fillId="0" borderId="4" xfId="0" applyNumberFormat="1" applyFont="1" applyFill="1" applyBorder="1" applyAlignment="1" applyProtection="1">
      <alignment horizontal="center" vertical="center"/>
      <protection locked="0"/>
    </xf>
    <xf numFmtId="0" fontId="8" fillId="2" borderId="3" xfId="0" applyNumberFormat="1" applyFont="1" applyFill="1" applyBorder="1" applyAlignment="1" applyProtection="1">
      <alignment horizontal="left" vertical="center"/>
      <protection locked="0"/>
    </xf>
    <xf numFmtId="0" fontId="3" fillId="2" borderId="0" xfId="0" applyNumberFormat="1" applyFont="1" applyFill="1" applyBorder="1" applyAlignment="1" applyProtection="1">
      <alignment horizontal="right"/>
      <protection locked="0"/>
    </xf>
    <xf numFmtId="0" fontId="3" fillId="0" borderId="3" xfId="0" applyNumberFormat="1" applyFont="1" applyFill="1" applyBorder="1" applyAlignment="1" applyProtection="1">
      <alignment horizontal="right"/>
      <protection locked="0"/>
    </xf>
    <xf numFmtId="0" fontId="2" fillId="2" borderId="8"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0" xfId="0" applyNumberFormat="1" applyFont="1" applyFill="1" applyBorder="1" applyAlignment="1">
      <alignment horizontal="left" vertical="center"/>
    </xf>
    <xf numFmtId="0" fontId="1" fillId="2" borderId="19" xfId="0" applyNumberFormat="1" applyFont="1" applyFill="1" applyBorder="1" applyAlignment="1">
      <alignment horizontal="left"/>
    </xf>
    <xf numFmtId="0" fontId="9" fillId="0" borderId="20" xfId="0" applyNumberFormat="1" applyFont="1" applyFill="1" applyBorder="1" applyAlignment="1" applyProtection="1">
      <alignment horizontal="right" vertical="center"/>
      <protection locked="0"/>
    </xf>
    <xf numFmtId="0" fontId="9" fillId="0" borderId="21" xfId="0" applyFont="1" applyBorder="1" applyAlignment="1">
      <alignment horizontal="right" vertical="center"/>
    </xf>
    <xf numFmtId="0" fontId="9" fillId="0" borderId="22" xfId="0" applyFont="1" applyBorder="1" applyAlignment="1">
      <alignment horizontal="right" vertical="center"/>
    </xf>
    <xf numFmtId="164" fontId="10" fillId="0" borderId="18" xfId="0" applyNumberFormat="1" applyFont="1" applyFill="1" applyBorder="1" applyAlignment="1">
      <alignment horizontal="right" vertical="center"/>
    </xf>
    <xf numFmtId="164" fontId="8" fillId="0" borderId="3" xfId="0" applyNumberFormat="1" applyFont="1" applyFill="1" applyBorder="1" applyAlignment="1">
      <alignment horizontal="right" vertical="center"/>
    </xf>
    <xf numFmtId="0" fontId="2" fillId="0" borderId="3" xfId="0" applyNumberFormat="1" applyFont="1" applyFill="1" applyBorder="1" applyAlignment="1" applyProtection="1">
      <alignment horizontal="right"/>
      <protection locked="0"/>
    </xf>
    <xf numFmtId="0" fontId="2" fillId="0" borderId="3" xfId="0" applyNumberFormat="1" applyFont="1" applyFill="1" applyBorder="1" applyAlignment="1" applyProtection="1">
      <alignment horizontal="left"/>
      <protection locked="0"/>
    </xf>
    <xf numFmtId="164" fontId="8" fillId="0" borderId="3" xfId="0" applyNumberFormat="1" applyFont="1" applyFill="1" applyBorder="1" applyAlignment="1">
      <alignment horizontal="right"/>
    </xf>
    <xf numFmtId="0" fontId="2" fillId="0" borderId="2" xfId="0" applyNumberFormat="1" applyFont="1" applyFill="1" applyBorder="1" applyAlignment="1">
      <alignment horizontal="right" vertical="center"/>
    </xf>
    <xf numFmtId="0" fontId="2" fillId="0" borderId="2" xfId="0" applyNumberFormat="1" applyFont="1" applyFill="1" applyBorder="1" applyAlignment="1">
      <alignment horizontal="left" vertical="center"/>
    </xf>
    <xf numFmtId="164" fontId="2" fillId="0" borderId="3" xfId="0" applyNumberFormat="1" applyFont="1" applyFill="1" applyBorder="1" applyAlignment="1">
      <alignment horizontal="right"/>
    </xf>
    <xf numFmtId="164" fontId="2" fillId="0" borderId="3" xfId="0" applyNumberFormat="1" applyFont="1" applyFill="1" applyBorder="1" applyAlignment="1">
      <alignment horizontal="left"/>
    </xf>
    <xf numFmtId="0" fontId="10" fillId="0" borderId="0" xfId="0" applyNumberFormat="1" applyFont="1" applyFill="1" applyBorder="1" applyAlignment="1" applyProtection="1">
      <alignment horizontal="center" vertical="center"/>
      <protection locked="0"/>
    </xf>
    <xf numFmtId="0" fontId="2" fillId="0" borderId="2" xfId="0" applyNumberFormat="1" applyFont="1" applyFill="1" applyBorder="1" applyAlignment="1" applyProtection="1">
      <alignment horizontal="right" vertical="center"/>
      <protection locked="0"/>
    </xf>
    <xf numFmtId="0" fontId="0" fillId="0" borderId="21" xfId="0" applyFont="1" applyBorder="1" applyAlignment="1">
      <alignment horizontal="right" vertical="center"/>
    </xf>
    <xf numFmtId="0" fontId="2" fillId="0" borderId="3" xfId="0" applyNumberFormat="1" applyFont="1" applyFill="1" applyBorder="1" applyAlignment="1" applyProtection="1">
      <alignment horizontal="right" vertical="center"/>
      <protection locked="0"/>
    </xf>
    <xf numFmtId="0" fontId="8" fillId="0" borderId="0" xfId="0" applyFont="1" applyBorder="1" applyAlignment="1">
      <alignment horizontal="right" vertical="center"/>
    </xf>
    <xf numFmtId="0" fontId="8" fillId="0" borderId="3" xfId="0" applyFont="1" applyFill="1" applyBorder="1" applyAlignment="1">
      <alignment horizontal="right" vertical="center" wrapText="1"/>
    </xf>
    <xf numFmtId="0" fontId="2" fillId="0" borderId="5" xfId="0" applyNumberFormat="1" applyFont="1" applyFill="1" applyBorder="1" applyAlignment="1" applyProtection="1">
      <alignment horizontal="right"/>
      <protection locked="0"/>
    </xf>
    <xf numFmtId="0" fontId="2" fillId="0" borderId="2" xfId="0" applyNumberFormat="1" applyFont="1" applyFill="1" applyBorder="1" applyAlignment="1" applyProtection="1">
      <alignment horizontal="right"/>
      <protection locked="0"/>
    </xf>
    <xf numFmtId="0" fontId="0" fillId="0" borderId="0" xfId="0" applyFont="1">
      <alignment vertical="center"/>
    </xf>
    <xf numFmtId="44" fontId="1" fillId="0" borderId="2" xfId="1" applyFont="1" applyFill="1" applyBorder="1" applyAlignment="1">
      <alignment horizontal="left"/>
    </xf>
    <xf numFmtId="44" fontId="1" fillId="0" borderId="3" xfId="1" applyFont="1" applyFill="1" applyBorder="1" applyAlignment="1" applyProtection="1">
      <alignment horizontal="right"/>
      <protection locked="0"/>
    </xf>
    <xf numFmtId="166" fontId="11" fillId="0" borderId="19" xfId="1" applyNumberFormat="1" applyFont="1" applyFill="1" applyBorder="1" applyAlignment="1" applyProtection="1">
      <protection locked="0"/>
    </xf>
    <xf numFmtId="0" fontId="3" fillId="0" borderId="5" xfId="0" applyNumberFormat="1" applyFont="1" applyFill="1" applyBorder="1" applyAlignment="1" applyProtection="1">
      <alignment horizontal="right"/>
      <protection locked="0"/>
    </xf>
    <xf numFmtId="0" fontId="1" fillId="0" borderId="19" xfId="0" applyNumberFormat="1" applyFont="1" applyFill="1" applyBorder="1" applyAlignment="1" applyProtection="1">
      <alignment horizontal="left"/>
      <protection locked="0"/>
    </xf>
    <xf numFmtId="164" fontId="1" fillId="0" borderId="19" xfId="0" applyNumberFormat="1" applyFont="1" applyFill="1" applyBorder="1" applyAlignment="1" applyProtection="1">
      <alignment horizontal="right"/>
      <protection locked="0"/>
    </xf>
    <xf numFmtId="0" fontId="16" fillId="0" borderId="3" xfId="0" applyNumberFormat="1" applyFont="1" applyFill="1" applyBorder="1" applyAlignment="1">
      <alignment horizontal="center" vertical="center" wrapText="1"/>
    </xf>
    <xf numFmtId="0" fontId="16" fillId="0" borderId="3" xfId="0" applyNumberFormat="1" applyFont="1" applyFill="1" applyBorder="1" applyAlignment="1" applyProtection="1">
      <alignment horizontal="center"/>
      <protection locked="0"/>
    </xf>
    <xf numFmtId="0" fontId="16" fillId="0" borderId="3" xfId="0" applyNumberFormat="1" applyFont="1" applyFill="1" applyBorder="1" applyAlignment="1" applyProtection="1">
      <alignment horizontal="center" vertical="center"/>
      <protection locked="0"/>
    </xf>
    <xf numFmtId="0" fontId="16" fillId="0" borderId="4" xfId="0" applyNumberFormat="1" applyFont="1" applyFill="1" applyBorder="1" applyAlignment="1" applyProtection="1">
      <alignment horizontal="center" vertical="center"/>
      <protection locked="0"/>
    </xf>
    <xf numFmtId="0" fontId="16" fillId="0" borderId="4" xfId="0" applyNumberFormat="1" applyFont="1" applyFill="1" applyBorder="1" applyAlignment="1" applyProtection="1">
      <alignment horizontal="left" vertical="center"/>
      <protection locked="0"/>
    </xf>
    <xf numFmtId="0" fontId="17" fillId="0" borderId="3" xfId="0" applyNumberFormat="1" applyFont="1" applyFill="1" applyBorder="1" applyAlignment="1" applyProtection="1">
      <alignment horizontal="left" vertical="center"/>
      <protection locked="0"/>
    </xf>
    <xf numFmtId="0" fontId="16" fillId="0" borderId="19" xfId="0" applyNumberFormat="1" applyFont="1" applyFill="1" applyBorder="1" applyAlignment="1" applyProtection="1">
      <alignment horizontal="center" vertical="center"/>
      <protection locked="0"/>
    </xf>
    <xf numFmtId="0" fontId="8" fillId="6" borderId="2" xfId="0" applyFont="1" applyFill="1" applyBorder="1" applyAlignment="1" applyProtection="1">
      <alignment horizontal="left" vertical="center"/>
      <protection locked="0"/>
    </xf>
    <xf numFmtId="0" fontId="8" fillId="6" borderId="5" xfId="0" applyFont="1" applyFill="1" applyBorder="1" applyAlignment="1" applyProtection="1">
      <alignment horizontal="left" vertical="center"/>
      <protection locked="0"/>
    </xf>
    <xf numFmtId="0" fontId="3" fillId="0" borderId="2" xfId="0" applyNumberFormat="1" applyFont="1" applyFill="1" applyBorder="1" applyAlignment="1" applyProtection="1">
      <alignment horizontal="right"/>
      <protection locked="0"/>
    </xf>
    <xf numFmtId="0" fontId="8" fillId="4" borderId="4" xfId="0" applyNumberFormat="1" applyFont="1" applyFill="1" applyBorder="1" applyAlignment="1" applyProtection="1">
      <alignment horizontal="left" vertical="center"/>
      <protection locked="0"/>
    </xf>
    <xf numFmtId="0" fontId="2" fillId="4" borderId="4" xfId="0" applyNumberFormat="1" applyFont="1" applyFill="1" applyBorder="1" applyAlignment="1" applyProtection="1">
      <alignment horizontal="left"/>
      <protection locked="0"/>
    </xf>
    <xf numFmtId="0" fontId="2" fillId="4" borderId="2" xfId="0" applyNumberFormat="1" applyFont="1" applyFill="1" applyBorder="1" applyAlignment="1" applyProtection="1">
      <alignment horizontal="left"/>
      <protection locked="0"/>
    </xf>
    <xf numFmtId="0" fontId="2" fillId="4" borderId="3" xfId="0" applyNumberFormat="1" applyFont="1" applyFill="1" applyBorder="1" applyAlignment="1" applyProtection="1">
      <alignment horizontal="left"/>
      <protection locked="0"/>
    </xf>
    <xf numFmtId="0" fontId="2" fillId="4" borderId="7" xfId="0" applyNumberFormat="1" applyFont="1" applyFill="1" applyBorder="1" applyAlignment="1" applyProtection="1">
      <alignment horizontal="left"/>
      <protection locked="0"/>
    </xf>
    <xf numFmtId="166" fontId="11" fillId="4" borderId="3" xfId="1" applyNumberFormat="1" applyFont="1" applyFill="1" applyBorder="1" applyAlignment="1" applyProtection="1">
      <protection locked="0"/>
    </xf>
    <xf numFmtId="0" fontId="11" fillId="0" borderId="0" xfId="0" applyFont="1" applyFill="1" applyProtection="1">
      <alignment vertical="center"/>
      <protection locked="0"/>
    </xf>
    <xf numFmtId="0" fontId="16" fillId="0" borderId="3" xfId="0" applyNumberFormat="1" applyFont="1" applyFill="1" applyBorder="1" applyAlignment="1" applyProtection="1">
      <alignment horizontal="left"/>
      <protection locked="0"/>
    </xf>
    <xf numFmtId="166" fontId="11" fillId="0" borderId="3" xfId="1" applyNumberFormat="1" applyFont="1" applyFill="1" applyBorder="1" applyAlignment="1" applyProtection="1">
      <protection locked="0"/>
    </xf>
    <xf numFmtId="0" fontId="1" fillId="0" borderId="4" xfId="0" applyNumberFormat="1" applyFont="1" applyFill="1" applyBorder="1" applyAlignment="1" applyProtection="1">
      <alignment horizontal="left"/>
      <protection locked="0"/>
    </xf>
    <xf numFmtId="166" fontId="8" fillId="0" borderId="3" xfId="1" applyNumberFormat="1" applyFont="1" applyFill="1" applyBorder="1" applyAlignment="1" applyProtection="1">
      <protection locked="0"/>
    </xf>
    <xf numFmtId="0" fontId="2" fillId="2" borderId="3" xfId="0" applyNumberFormat="1" applyFont="1" applyFill="1" applyBorder="1" applyAlignment="1" applyProtection="1">
      <alignment horizontal="left" vertical="center"/>
      <protection locked="0"/>
    </xf>
    <xf numFmtId="0" fontId="2" fillId="2" borderId="7" xfId="0" applyNumberFormat="1" applyFont="1" applyFill="1" applyBorder="1" applyAlignment="1" applyProtection="1">
      <alignment horizontal="left" vertical="center"/>
      <protection locked="0"/>
    </xf>
    <xf numFmtId="166" fontId="11" fillId="2" borderId="3" xfId="1" applyNumberFormat="1" applyFont="1" applyFill="1" applyBorder="1" applyAlignment="1" applyProtection="1">
      <protection locked="0"/>
    </xf>
    <xf numFmtId="166" fontId="8" fillId="0" borderId="3" xfId="1" applyNumberFormat="1" applyFont="1" applyFill="1" applyBorder="1" applyAlignment="1" applyProtection="1">
      <alignment vertical="center"/>
      <protection locked="0"/>
    </xf>
    <xf numFmtId="0" fontId="2" fillId="2" borderId="4" xfId="0" applyNumberFormat="1" applyFont="1" applyFill="1" applyBorder="1" applyAlignment="1" applyProtection="1">
      <alignment horizontal="left" vertical="center"/>
      <protection locked="0"/>
    </xf>
    <xf numFmtId="0" fontId="2" fillId="2" borderId="2" xfId="0" applyNumberFormat="1" applyFont="1" applyFill="1" applyBorder="1" applyAlignment="1" applyProtection="1">
      <alignment horizontal="left" vertical="center"/>
      <protection locked="0"/>
    </xf>
    <xf numFmtId="0" fontId="16" fillId="0" borderId="3" xfId="0" applyFont="1" applyBorder="1" applyProtection="1">
      <alignment vertical="center"/>
      <protection locked="0"/>
    </xf>
    <xf numFmtId="0" fontId="0" fillId="0" borderId="3" xfId="0" applyBorder="1" applyAlignment="1" applyProtection="1">
      <alignment horizontal="left" vertical="center"/>
      <protection locked="0"/>
    </xf>
    <xf numFmtId="166" fontId="11" fillId="0" borderId="3" xfId="1" applyNumberFormat="1" applyFont="1" applyBorder="1" applyAlignment="1" applyProtection="1">
      <alignment vertical="center"/>
      <protection locked="0"/>
    </xf>
    <xf numFmtId="166" fontId="11" fillId="2" borderId="3" xfId="1" applyNumberFormat="1" applyFont="1" applyFill="1" applyBorder="1" applyAlignment="1" applyProtection="1">
      <alignment vertical="center"/>
      <protection locked="0"/>
    </xf>
    <xf numFmtId="0" fontId="8" fillId="4" borderId="8" xfId="0" applyNumberFormat="1" applyFont="1" applyFill="1" applyBorder="1" applyAlignment="1" applyProtection="1">
      <protection locked="0"/>
    </xf>
    <xf numFmtId="0" fontId="13" fillId="4" borderId="1" xfId="0" applyFont="1" applyFill="1" applyBorder="1" applyAlignment="1" applyProtection="1">
      <alignment vertical="center"/>
      <protection locked="0"/>
    </xf>
    <xf numFmtId="0" fontId="13" fillId="4" borderId="10" xfId="0" applyFont="1" applyFill="1" applyBorder="1" applyAlignment="1" applyProtection="1">
      <alignment vertical="center"/>
      <protection locked="0"/>
    </xf>
    <xf numFmtId="166" fontId="11" fillId="0" borderId="3" xfId="1" applyNumberFormat="1" applyFont="1" applyFill="1" applyBorder="1" applyAlignment="1" applyProtection="1">
      <alignment vertical="center"/>
      <protection locked="0"/>
    </xf>
    <xf numFmtId="0" fontId="2" fillId="0" borderId="16" xfId="0" applyNumberFormat="1" applyFont="1" applyFill="1" applyBorder="1" applyAlignment="1" applyProtection="1">
      <alignment horizontal="center"/>
      <protection locked="0"/>
    </xf>
    <xf numFmtId="166" fontId="8" fillId="0" borderId="16" xfId="1" applyNumberFormat="1" applyFont="1" applyFill="1" applyBorder="1" applyAlignment="1" applyProtection="1">
      <alignment vertical="center"/>
      <protection locked="0"/>
    </xf>
    <xf numFmtId="0" fontId="8" fillId="4" borderId="2" xfId="0" applyFont="1" applyFill="1" applyBorder="1" applyAlignment="1" applyProtection="1">
      <alignment horizontal="left" vertical="center"/>
      <protection locked="0"/>
    </xf>
    <xf numFmtId="166" fontId="11" fillId="4" borderId="7" xfId="1" applyNumberFormat="1" applyFont="1" applyFill="1" applyBorder="1" applyAlignment="1" applyProtection="1">
      <alignment vertical="center"/>
      <protection locked="0"/>
    </xf>
    <xf numFmtId="0" fontId="11" fillId="0" borderId="3"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166" fontId="11" fillId="0" borderId="10" xfId="1" applyNumberFormat="1" applyFont="1" applyFill="1" applyBorder="1" applyAlignment="1" applyProtection="1">
      <alignment vertical="center"/>
      <protection locked="0"/>
    </xf>
    <xf numFmtId="0" fontId="2" fillId="0" borderId="8" xfId="0" applyNumberFormat="1" applyFont="1" applyFill="1" applyBorder="1" applyAlignment="1" applyProtection="1">
      <alignment horizontal="left"/>
      <protection locked="0"/>
    </xf>
    <xf numFmtId="166" fontId="8" fillId="0" borderId="10" xfId="1" applyNumberFormat="1" applyFont="1" applyFill="1" applyBorder="1" applyAlignment="1" applyProtection="1">
      <alignment vertical="center"/>
      <protection locked="0"/>
    </xf>
    <xf numFmtId="0" fontId="17" fillId="0" borderId="4" xfId="0" applyNumberFormat="1" applyFont="1" applyFill="1" applyBorder="1" applyAlignment="1" applyProtection="1">
      <alignment horizontal="left" vertical="center"/>
      <protection locked="0"/>
    </xf>
    <xf numFmtId="0" fontId="2" fillId="0" borderId="7" xfId="0" applyNumberFormat="1" applyFont="1" applyFill="1" applyBorder="1" applyAlignment="1" applyProtection="1">
      <alignment horizontal="left" vertical="center"/>
      <protection locked="0"/>
    </xf>
    <xf numFmtId="0" fontId="2" fillId="0" borderId="4" xfId="0" applyNumberFormat="1" applyFont="1" applyFill="1" applyBorder="1" applyAlignment="1" applyProtection="1">
      <alignment horizontal="left" vertical="center"/>
      <protection locked="0"/>
    </xf>
    <xf numFmtId="0" fontId="1" fillId="0" borderId="7" xfId="0" applyNumberFormat="1" applyFont="1" applyFill="1" applyBorder="1" applyAlignment="1" applyProtection="1">
      <alignment horizontal="left" vertical="center"/>
      <protection locked="0"/>
    </xf>
    <xf numFmtId="0" fontId="2" fillId="0" borderId="7" xfId="0" applyNumberFormat="1" applyFont="1" applyFill="1" applyBorder="1" applyAlignment="1" applyProtection="1">
      <alignment horizontal="center" vertical="center"/>
      <protection locked="0"/>
    </xf>
    <xf numFmtId="166" fontId="11" fillId="0" borderId="7" xfId="1" applyNumberFormat="1" applyFont="1" applyFill="1" applyBorder="1" applyAlignment="1" applyProtection="1">
      <protection locked="0"/>
    </xf>
    <xf numFmtId="166" fontId="8" fillId="0" borderId="7" xfId="1" applyNumberFormat="1" applyFont="1" applyFill="1" applyBorder="1" applyAlignment="1" applyProtection="1">
      <protection locked="0"/>
    </xf>
    <xf numFmtId="0" fontId="16" fillId="0" borderId="4" xfId="0" applyNumberFormat="1" applyFont="1" applyFill="1" applyBorder="1" applyAlignment="1" applyProtection="1">
      <alignment horizontal="left"/>
      <protection locked="0"/>
    </xf>
    <xf numFmtId="0" fontId="11" fillId="0" borderId="2"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166" fontId="11" fillId="0" borderId="7" xfId="1" applyNumberFormat="1" applyFont="1" applyFill="1" applyBorder="1" applyAlignment="1" applyProtection="1">
      <alignment vertical="center"/>
      <protection locked="0"/>
    </xf>
    <xf numFmtId="0" fontId="2" fillId="4" borderId="8" xfId="0" applyNumberFormat="1" applyFont="1" applyFill="1" applyBorder="1" applyAlignment="1" applyProtection="1">
      <alignment horizontal="left"/>
      <protection locked="0"/>
    </xf>
    <xf numFmtId="0" fontId="8" fillId="4" borderId="1" xfId="0" applyFont="1" applyFill="1" applyBorder="1" applyAlignment="1" applyProtection="1">
      <alignment horizontal="left" vertical="center"/>
      <protection locked="0"/>
    </xf>
    <xf numFmtId="166" fontId="11" fillId="4" borderId="10" xfId="1" applyNumberFormat="1" applyFont="1" applyFill="1" applyBorder="1" applyAlignment="1" applyProtection="1">
      <alignment vertical="center"/>
      <protection locked="0"/>
    </xf>
    <xf numFmtId="0" fontId="16" fillId="0" borderId="8" xfId="0" applyNumberFormat="1" applyFont="1" applyFill="1" applyBorder="1" applyAlignment="1" applyProtection="1">
      <alignment horizontal="left"/>
      <protection locked="0"/>
    </xf>
    <xf numFmtId="0" fontId="11" fillId="0" borderId="1" xfId="0" applyFont="1" applyFill="1" applyBorder="1" applyAlignment="1" applyProtection="1">
      <alignment horizontal="left" vertical="center"/>
      <protection locked="0"/>
    </xf>
    <xf numFmtId="0" fontId="8" fillId="0" borderId="1" xfId="0" applyFont="1" applyFill="1" applyBorder="1" applyAlignment="1" applyProtection="1">
      <alignment horizontal="left" vertical="center"/>
      <protection locked="0"/>
    </xf>
    <xf numFmtId="0" fontId="2" fillId="4" borderId="9" xfId="0" applyNumberFormat="1" applyFont="1" applyFill="1" applyBorder="1" applyAlignment="1" applyProtection="1">
      <alignment horizontal="left"/>
      <protection locked="0"/>
    </xf>
    <xf numFmtId="0" fontId="8" fillId="4" borderId="0" xfId="0" applyFont="1" applyFill="1" applyAlignment="1" applyProtection="1">
      <alignment horizontal="left" vertical="center"/>
      <protection locked="0"/>
    </xf>
    <xf numFmtId="166" fontId="11" fillId="4" borderId="17" xfId="1" applyNumberFormat="1" applyFont="1" applyFill="1" applyBorder="1" applyAlignment="1" applyProtection="1">
      <alignment vertical="center"/>
      <protection locked="0"/>
    </xf>
    <xf numFmtId="0" fontId="11" fillId="0" borderId="3" xfId="0" applyFont="1" applyBorder="1" applyAlignment="1" applyProtection="1">
      <alignment horizontal="left" vertical="center"/>
      <protection locked="0"/>
    </xf>
    <xf numFmtId="44" fontId="0" fillId="0" borderId="3" xfId="1" applyFont="1" applyBorder="1" applyAlignment="1" applyProtection="1">
      <alignment vertical="center"/>
      <protection locked="0"/>
    </xf>
    <xf numFmtId="44" fontId="1" fillId="0" borderId="3" xfId="1" applyFont="1" applyFill="1" applyBorder="1" applyAlignment="1" applyProtection="1">
      <alignment horizontal="center" vertical="center"/>
      <protection locked="0"/>
    </xf>
    <xf numFmtId="0" fontId="9" fillId="2" borderId="2" xfId="0" applyFont="1" applyFill="1" applyBorder="1" applyAlignment="1" applyProtection="1">
      <alignment horizontal="right" vertical="center"/>
      <protection locked="0"/>
    </xf>
    <xf numFmtId="0" fontId="9" fillId="2" borderId="7" xfId="0" applyFont="1" applyFill="1" applyBorder="1" applyAlignment="1" applyProtection="1">
      <alignment horizontal="right" vertical="center"/>
      <protection locked="0"/>
    </xf>
    <xf numFmtId="0" fontId="9" fillId="0" borderId="2" xfId="0" applyFont="1" applyFill="1" applyBorder="1" applyAlignment="1" applyProtection="1">
      <alignment horizontal="right" vertical="center"/>
      <protection locked="0"/>
    </xf>
    <xf numFmtId="0" fontId="9" fillId="0" borderId="7" xfId="0" applyFont="1" applyFill="1" applyBorder="1" applyAlignment="1" applyProtection="1">
      <alignment horizontal="right" vertical="center"/>
      <protection locked="0"/>
    </xf>
    <xf numFmtId="0" fontId="9" fillId="0" borderId="2" xfId="0" applyFont="1" applyBorder="1" applyAlignment="1" applyProtection="1">
      <alignment horizontal="right" vertical="center"/>
      <protection locked="0"/>
    </xf>
    <xf numFmtId="0" fontId="9" fillId="0" borderId="7" xfId="0" applyFont="1" applyBorder="1" applyAlignment="1" applyProtection="1">
      <alignment horizontal="right" vertical="center"/>
      <protection locked="0"/>
    </xf>
    <xf numFmtId="0" fontId="9" fillId="0" borderId="5" xfId="0" applyFont="1" applyBorder="1" applyAlignment="1" applyProtection="1">
      <alignment horizontal="right" vertical="center"/>
      <protection locked="0"/>
    </xf>
    <xf numFmtId="166" fontId="11" fillId="0" borderId="15" xfId="1" applyNumberFormat="1" applyFont="1" applyFill="1" applyBorder="1" applyAlignment="1" applyProtection="1">
      <alignment vertical="center"/>
      <protection locked="0"/>
    </xf>
    <xf numFmtId="0" fontId="0" fillId="4" borderId="2"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1" fillId="0" borderId="1" xfId="0" applyNumberFormat="1" applyFont="1" applyFill="1" applyBorder="1" applyAlignment="1" applyProtection="1">
      <alignment horizontal="left" vertical="center"/>
      <protection locked="0"/>
    </xf>
    <xf numFmtId="0" fontId="17" fillId="0" borderId="3" xfId="0" applyNumberFormat="1" applyFont="1" applyFill="1" applyBorder="1" applyAlignment="1" applyProtection="1">
      <alignment horizontal="center" vertical="center"/>
      <protection locked="0"/>
    </xf>
    <xf numFmtId="0" fontId="2" fillId="0" borderId="4" xfId="0" applyNumberFormat="1" applyFont="1" applyFill="1" applyBorder="1" applyAlignment="1" applyProtection="1">
      <alignment horizontal="center" vertical="center"/>
      <protection locked="0"/>
    </xf>
    <xf numFmtId="166" fontId="8" fillId="5" borderId="3" xfId="1" applyNumberFormat="1" applyFont="1" applyFill="1" applyBorder="1" applyAlignment="1" applyProtection="1">
      <alignment vertical="center"/>
      <protection locked="0"/>
    </xf>
    <xf numFmtId="49" fontId="2" fillId="6" borderId="5" xfId="0" applyNumberFormat="1" applyFont="1" applyFill="1" applyBorder="1" applyAlignment="1" applyProtection="1">
      <alignment horizontal="right" vertical="center"/>
    </xf>
    <xf numFmtId="49" fontId="2" fillId="6" borderId="2" xfId="0" applyNumberFormat="1" applyFont="1" applyFill="1" applyBorder="1" applyAlignment="1" applyProtection="1">
      <alignment horizontal="right" vertical="center"/>
    </xf>
    <xf numFmtId="0" fontId="8" fillId="6" borderId="14" xfId="0" applyFont="1" applyFill="1" applyBorder="1" applyAlignment="1" applyProtection="1">
      <alignment horizontal="right" vertical="center"/>
    </xf>
    <xf numFmtId="0" fontId="8" fillId="6" borderId="4" xfId="0" applyFont="1" applyFill="1" applyBorder="1" applyAlignment="1" applyProtection="1">
      <alignment horizontal="right" vertical="center"/>
    </xf>
    <xf numFmtId="0" fontId="0" fillId="0" borderId="0" xfId="0" applyProtection="1">
      <alignment vertical="center"/>
    </xf>
    <xf numFmtId="0" fontId="14" fillId="2" borderId="1" xfId="0" applyNumberFormat="1" applyFont="1" applyFill="1" applyBorder="1" applyAlignment="1" applyProtection="1">
      <alignment vertical="center"/>
    </xf>
    <xf numFmtId="49" fontId="2" fillId="0" borderId="2" xfId="0" applyNumberFormat="1" applyFont="1" applyFill="1" applyBorder="1" applyAlignment="1" applyProtection="1">
      <alignment vertical="center"/>
    </xf>
    <xf numFmtId="0" fontId="0" fillId="0" borderId="0" xfId="0" applyNumberFormat="1" applyFont="1" applyFill="1" applyBorder="1" applyAlignment="1" applyProtection="1">
      <alignment wrapText="1"/>
    </xf>
    <xf numFmtId="0" fontId="2" fillId="0" borderId="19" xfId="0" applyNumberFormat="1" applyFont="1" applyFill="1" applyBorder="1" applyAlignment="1" applyProtection="1">
      <alignment horizontal="center"/>
    </xf>
    <xf numFmtId="166" fontId="11" fillId="0" borderId="19" xfId="1" applyNumberFormat="1" applyFont="1" applyFill="1" applyBorder="1" applyAlignment="1" applyProtection="1"/>
    <xf numFmtId="165" fontId="2" fillId="0" borderId="0" xfId="0" applyNumberFormat="1" applyFont="1" applyFill="1" applyBorder="1" applyAlignment="1" applyProtection="1">
      <alignment horizontal="right"/>
    </xf>
    <xf numFmtId="166" fontId="11" fillId="4" borderId="3" xfId="1" applyNumberFormat="1" applyFont="1" applyFill="1" applyBorder="1" applyAlignment="1" applyProtection="1"/>
    <xf numFmtId="0" fontId="1" fillId="0" borderId="0" xfId="0" applyNumberFormat="1" applyFont="1" applyFill="1" applyAlignment="1" applyProtection="1">
      <alignment horizontal="left"/>
    </xf>
    <xf numFmtId="0" fontId="11" fillId="0" borderId="0" xfId="0" applyFont="1" applyFill="1" applyProtection="1">
      <alignment vertical="center"/>
    </xf>
    <xf numFmtId="165" fontId="1" fillId="0" borderId="0" xfId="0" applyNumberFormat="1" applyFont="1" applyFill="1" applyBorder="1" applyAlignment="1" applyProtection="1">
      <alignment horizontal="right"/>
    </xf>
    <xf numFmtId="166" fontId="11" fillId="0" borderId="3" xfId="1" applyNumberFormat="1" applyFont="1" applyFill="1" applyBorder="1" applyAlignment="1" applyProtection="1"/>
    <xf numFmtId="166" fontId="8" fillId="0" borderId="3" xfId="1" applyNumberFormat="1" applyFont="1" applyFill="1" applyBorder="1" applyAlignment="1" applyProtection="1"/>
    <xf numFmtId="0" fontId="11" fillId="0" borderId="0" xfId="0" applyNumberFormat="1" applyFont="1" applyFill="1" applyBorder="1" applyAlignment="1" applyProtection="1">
      <alignment horizontal="left" wrapText="1"/>
    </xf>
    <xf numFmtId="166" fontId="11" fillId="2" borderId="3" xfId="1" applyNumberFormat="1" applyFont="1" applyFill="1" applyBorder="1" applyAlignment="1" applyProtection="1"/>
    <xf numFmtId="0" fontId="11" fillId="0" borderId="0" xfId="0" applyFont="1" applyAlignment="1" applyProtection="1">
      <alignment horizontal="left" vertical="center"/>
    </xf>
    <xf numFmtId="165" fontId="4" fillId="0" borderId="0" xfId="0" applyNumberFormat="1" applyFont="1" applyFill="1" applyBorder="1" applyAlignment="1" applyProtection="1">
      <alignment horizontal="right"/>
    </xf>
    <xf numFmtId="0" fontId="8" fillId="0" borderId="0" xfId="0" applyFont="1" applyProtection="1">
      <alignment vertical="center"/>
    </xf>
    <xf numFmtId="0" fontId="8" fillId="0" borderId="0" xfId="0" applyNumberFormat="1" applyFont="1" applyFill="1" applyBorder="1" applyAlignment="1" applyProtection="1">
      <alignment wrapText="1"/>
    </xf>
    <xf numFmtId="166" fontId="8" fillId="0" borderId="3" xfId="1" applyNumberFormat="1" applyFont="1" applyFill="1" applyBorder="1" applyAlignment="1" applyProtection="1">
      <alignment vertical="center"/>
    </xf>
    <xf numFmtId="0" fontId="8" fillId="0" borderId="0" xfId="0" applyFont="1" applyFill="1" applyProtection="1">
      <alignment vertical="center"/>
    </xf>
    <xf numFmtId="166" fontId="11" fillId="0" borderId="3" xfId="1" applyNumberFormat="1" applyFont="1" applyBorder="1" applyAlignment="1" applyProtection="1">
      <alignment vertical="center"/>
    </xf>
    <xf numFmtId="166" fontId="11" fillId="2" borderId="3" xfId="1" applyNumberFormat="1" applyFont="1" applyFill="1" applyBorder="1" applyAlignment="1" applyProtection="1">
      <alignment vertical="center"/>
    </xf>
    <xf numFmtId="0" fontId="13" fillId="4" borderId="10" xfId="0" applyFont="1" applyFill="1" applyBorder="1" applyAlignment="1" applyProtection="1">
      <alignment vertical="center"/>
    </xf>
    <xf numFmtId="166" fontId="11" fillId="0" borderId="3" xfId="1" applyNumberFormat="1" applyFont="1" applyFill="1" applyBorder="1" applyAlignment="1" applyProtection="1">
      <alignment vertical="center"/>
    </xf>
    <xf numFmtId="166" fontId="11" fillId="4" borderId="7" xfId="1" applyNumberFormat="1" applyFont="1" applyFill="1" applyBorder="1" applyAlignment="1" applyProtection="1">
      <alignment vertical="center"/>
    </xf>
    <xf numFmtId="166" fontId="11" fillId="0" borderId="10" xfId="1" applyNumberFormat="1" applyFont="1" applyFill="1" applyBorder="1" applyAlignment="1" applyProtection="1">
      <alignment vertical="center"/>
    </xf>
    <xf numFmtId="0" fontId="0" fillId="0" borderId="0" xfId="0" applyFill="1" applyProtection="1">
      <alignment vertical="center"/>
    </xf>
    <xf numFmtId="166" fontId="11" fillId="6" borderId="3" xfId="1" applyNumberFormat="1" applyFont="1" applyFill="1" applyBorder="1" applyAlignment="1" applyProtection="1">
      <alignment vertical="center"/>
    </xf>
    <xf numFmtId="166" fontId="11" fillId="6" borderId="10" xfId="1" applyNumberFormat="1" applyFont="1" applyFill="1" applyBorder="1" applyAlignment="1" applyProtection="1">
      <alignment vertical="center"/>
    </xf>
    <xf numFmtId="166" fontId="8" fillId="0" borderId="10" xfId="1" applyNumberFormat="1" applyFont="1" applyFill="1" applyBorder="1" applyAlignment="1" applyProtection="1">
      <alignment vertical="center"/>
    </xf>
    <xf numFmtId="0" fontId="11" fillId="0" borderId="0" xfId="0" applyNumberFormat="1" applyFont="1" applyFill="1" applyBorder="1" applyAlignment="1" applyProtection="1">
      <alignment wrapText="1"/>
    </xf>
    <xf numFmtId="0" fontId="0" fillId="0" borderId="0" xfId="0" applyFont="1" applyFill="1" applyProtection="1">
      <alignment vertical="center"/>
    </xf>
    <xf numFmtId="166" fontId="11" fillId="0" borderId="7" xfId="1" applyNumberFormat="1" applyFont="1" applyFill="1" applyBorder="1" applyAlignment="1" applyProtection="1"/>
    <xf numFmtId="166" fontId="8" fillId="0" borderId="7" xfId="1" applyNumberFormat="1" applyFont="1" applyFill="1" applyBorder="1" applyAlignment="1" applyProtection="1"/>
    <xf numFmtId="166" fontId="11" fillId="0" borderId="7" xfId="1" applyNumberFormat="1" applyFont="1" applyFill="1" applyBorder="1" applyAlignment="1" applyProtection="1">
      <alignment vertical="center"/>
    </xf>
    <xf numFmtId="166" fontId="11" fillId="0" borderId="2" xfId="1" applyNumberFormat="1" applyFont="1" applyFill="1" applyBorder="1" applyAlignment="1" applyProtection="1">
      <alignment vertical="center"/>
    </xf>
    <xf numFmtId="0" fontId="1" fillId="0" borderId="0" xfId="0" applyNumberFormat="1" applyFont="1" applyFill="1" applyBorder="1" applyAlignment="1" applyProtection="1">
      <alignment horizontal="center" vertical="center"/>
    </xf>
    <xf numFmtId="166" fontId="11" fillId="4" borderId="10" xfId="1" applyNumberFormat="1" applyFont="1" applyFill="1" applyBorder="1" applyAlignment="1" applyProtection="1">
      <alignment vertical="center"/>
    </xf>
    <xf numFmtId="165" fontId="5" fillId="0" borderId="0" xfId="0" applyNumberFormat="1" applyFont="1" applyFill="1" applyBorder="1" applyAlignment="1" applyProtection="1">
      <alignment horizontal="right"/>
    </xf>
    <xf numFmtId="166" fontId="11" fillId="4" borderId="17" xfId="1" applyNumberFormat="1" applyFont="1" applyFill="1" applyBorder="1" applyAlignment="1" applyProtection="1">
      <alignment vertical="center"/>
    </xf>
    <xf numFmtId="166" fontId="0" fillId="0" borderId="0" xfId="0" applyNumberFormat="1" applyProtection="1">
      <alignment vertical="center"/>
    </xf>
    <xf numFmtId="0" fontId="0" fillId="4" borderId="7" xfId="0" applyFill="1" applyBorder="1" applyAlignment="1" applyProtection="1">
      <alignment horizontal="left" vertical="center"/>
    </xf>
    <xf numFmtId="166" fontId="8" fillId="5" borderId="3" xfId="1" applyNumberFormat="1" applyFont="1" applyFill="1" applyBorder="1" applyAlignment="1" applyProtection="1">
      <alignment vertical="center"/>
    </xf>
    <xf numFmtId="0" fontId="0" fillId="0" borderId="0" xfId="0" applyAlignment="1" applyProtection="1">
      <alignment horizontal="left" vertical="center"/>
    </xf>
    <xf numFmtId="166" fontId="11" fillId="0" borderId="0" xfId="1" applyNumberFormat="1" applyFont="1" applyAlignment="1" applyProtection="1">
      <alignment vertical="center"/>
    </xf>
    <xf numFmtId="0" fontId="6" fillId="0" borderId="0" xfId="0" applyNumberFormat="1" applyFont="1" applyFill="1" applyBorder="1" applyAlignment="1" applyProtection="1">
      <alignment horizontal="left"/>
    </xf>
    <xf numFmtId="0" fontId="7" fillId="0" borderId="0" xfId="0" applyNumberFormat="1" applyFont="1" applyFill="1" applyAlignment="1" applyProtection="1">
      <alignment horizontal="left"/>
    </xf>
    <xf numFmtId="49" fontId="2" fillId="0" borderId="19" xfId="0" applyNumberFormat="1" applyFont="1" applyFill="1" applyBorder="1" applyAlignment="1" applyProtection="1">
      <alignment horizontal="center"/>
    </xf>
    <xf numFmtId="166" fontId="8" fillId="0" borderId="19" xfId="1" applyNumberFormat="1" applyFont="1" applyFill="1" applyBorder="1" applyAlignment="1" applyProtection="1">
      <alignment horizontal="center"/>
    </xf>
    <xf numFmtId="164" fontId="2" fillId="0" borderId="19" xfId="0" applyNumberFormat="1" applyFont="1" applyFill="1" applyBorder="1" applyAlignment="1" applyProtection="1">
      <alignment horizontal="center"/>
    </xf>
    <xf numFmtId="166" fontId="8" fillId="5" borderId="7" xfId="1" applyNumberFormat="1" applyFont="1" applyFill="1" applyBorder="1" applyAlignment="1" applyProtection="1">
      <alignment vertical="center"/>
      <protection locked="0"/>
    </xf>
    <xf numFmtId="44" fontId="1" fillId="0" borderId="7" xfId="1" applyFont="1" applyFill="1" applyBorder="1" applyAlignment="1" applyProtection="1">
      <alignment horizontal="center" vertical="center"/>
      <protection locked="0"/>
    </xf>
    <xf numFmtId="0" fontId="8" fillId="0" borderId="3" xfId="0" applyFont="1" applyBorder="1" applyAlignment="1" applyProtection="1">
      <alignment vertical="center"/>
      <protection locked="0"/>
    </xf>
    <xf numFmtId="0" fontId="14" fillId="2" borderId="9" xfId="0" applyNumberFormat="1" applyFont="1" applyFill="1" applyBorder="1" applyAlignment="1" applyProtection="1">
      <alignment horizontal="center" vertical="center"/>
    </xf>
    <xf numFmtId="0" fontId="14" fillId="2" borderId="0" xfId="0" applyNumberFormat="1" applyFont="1" applyFill="1" applyBorder="1" applyAlignment="1" applyProtection="1">
      <alignment horizontal="center" vertical="center"/>
    </xf>
    <xf numFmtId="49" fontId="2" fillId="7" borderId="2" xfId="0" applyNumberFormat="1" applyFont="1" applyFill="1" applyBorder="1" applyAlignment="1" applyProtection="1">
      <alignment horizontal="left" vertical="center"/>
      <protection locked="0"/>
    </xf>
    <xf numFmtId="49" fontId="2" fillId="7" borderId="7" xfId="0" applyNumberFormat="1" applyFont="1" applyFill="1" applyBorder="1" applyAlignment="1" applyProtection="1">
      <alignment horizontal="left" vertical="center"/>
      <protection locked="0"/>
    </xf>
    <xf numFmtId="49" fontId="2" fillId="7" borderId="5" xfId="0" applyNumberFormat="1" applyFont="1" applyFill="1" applyBorder="1" applyAlignment="1" applyProtection="1">
      <alignment horizontal="left" vertical="center"/>
      <protection locked="0"/>
    </xf>
    <xf numFmtId="49" fontId="2" fillId="7" borderId="15" xfId="0" applyNumberFormat="1" applyFont="1" applyFill="1" applyBorder="1" applyAlignment="1" applyProtection="1">
      <alignment horizontal="left" vertical="center"/>
      <protection locked="0"/>
    </xf>
    <xf numFmtId="0" fontId="3" fillId="0" borderId="2" xfId="0" applyNumberFormat="1" applyFont="1" applyFill="1" applyBorder="1" applyAlignment="1" applyProtection="1">
      <alignment horizontal="right"/>
      <protection locked="0"/>
    </xf>
    <xf numFmtId="0" fontId="8" fillId="0" borderId="7" xfId="0" applyFont="1" applyBorder="1" applyAlignment="1" applyProtection="1">
      <protection locked="0"/>
    </xf>
    <xf numFmtId="0" fontId="9" fillId="0" borderId="4" xfId="0" applyNumberFormat="1" applyFont="1" applyFill="1" applyBorder="1" applyAlignment="1" applyProtection="1">
      <alignment horizontal="right" vertical="center"/>
      <protection locked="0"/>
    </xf>
    <xf numFmtId="0" fontId="9" fillId="0" borderId="2" xfId="0" applyFont="1" applyBorder="1" applyAlignment="1" applyProtection="1">
      <alignment horizontal="right" vertical="center"/>
      <protection locked="0"/>
    </xf>
    <xf numFmtId="0" fontId="2" fillId="2" borderId="4" xfId="0"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3" fillId="0" borderId="2" xfId="0" applyNumberFormat="1" applyFont="1" applyFill="1" applyBorder="1" applyAlignment="1" applyProtection="1">
      <alignment horizontal="right" vertical="center"/>
      <protection locked="0"/>
    </xf>
    <xf numFmtId="0" fontId="9" fillId="0" borderId="7" xfId="0" applyFont="1" applyBorder="1" applyAlignment="1" applyProtection="1">
      <alignment horizontal="right" vertical="center"/>
      <protection locked="0"/>
    </xf>
    <xf numFmtId="0" fontId="9" fillId="0" borderId="4" xfId="0" applyFont="1" applyBorder="1" applyAlignment="1" applyProtection="1">
      <alignment horizontal="right" vertical="center"/>
      <protection locked="0"/>
    </xf>
    <xf numFmtId="0" fontId="8" fillId="0" borderId="2" xfId="0" applyFont="1" applyBorder="1" applyAlignment="1" applyProtection="1">
      <alignment vertical="center"/>
      <protection locked="0"/>
    </xf>
    <xf numFmtId="0" fontId="8" fillId="0" borderId="7" xfId="0" applyFont="1" applyBorder="1" applyAlignment="1" applyProtection="1">
      <alignment vertical="center"/>
      <protection locked="0"/>
    </xf>
    <xf numFmtId="0" fontId="9" fillId="0" borderId="14" xfId="0" applyFont="1" applyFill="1" applyBorder="1" applyAlignment="1" applyProtection="1">
      <alignment horizontal="right" vertical="center"/>
      <protection locked="0"/>
    </xf>
    <xf numFmtId="0" fontId="9" fillId="0" borderId="5" xfId="0" applyFont="1" applyFill="1" applyBorder="1" applyAlignment="1" applyProtection="1">
      <alignment horizontal="right" vertical="center"/>
      <protection locked="0"/>
    </xf>
    <xf numFmtId="0" fontId="9" fillId="0" borderId="15" xfId="0" applyFont="1" applyFill="1" applyBorder="1" applyAlignment="1" applyProtection="1">
      <alignment horizontal="right" vertical="center"/>
      <protection locked="0"/>
    </xf>
    <xf numFmtId="0" fontId="3" fillId="0" borderId="4" xfId="0" applyNumberFormat="1" applyFont="1" applyFill="1" applyBorder="1" applyAlignment="1" applyProtection="1">
      <alignment horizontal="right"/>
      <protection locked="0"/>
    </xf>
    <xf numFmtId="0" fontId="8" fillId="0" borderId="2" xfId="0" applyFont="1" applyBorder="1" applyAlignment="1" applyProtection="1">
      <protection locked="0"/>
    </xf>
    <xf numFmtId="0" fontId="3" fillId="0" borderId="4" xfId="0" applyNumberFormat="1" applyFont="1" applyFill="1" applyBorder="1" applyAlignment="1" applyProtection="1">
      <alignment horizontal="right" vertical="center"/>
      <protection locked="0"/>
    </xf>
    <xf numFmtId="0" fontId="9" fillId="0" borderId="14" xfId="0" applyFont="1" applyBorder="1" applyAlignment="1" applyProtection="1">
      <alignment horizontal="right" vertical="center"/>
      <protection locked="0"/>
    </xf>
    <xf numFmtId="0" fontId="8" fillId="0" borderId="5"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2" fillId="2" borderId="4" xfId="0" applyNumberFormat="1" applyFont="1" applyFill="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8" fillId="0" borderId="5" xfId="0" applyFont="1" applyFill="1" applyBorder="1" applyAlignment="1" applyProtection="1">
      <alignment vertical="center"/>
      <protection locked="0"/>
    </xf>
    <xf numFmtId="0" fontId="8" fillId="0" borderId="15" xfId="0" applyFont="1" applyFill="1" applyBorder="1" applyAlignment="1" applyProtection="1">
      <alignment vertical="center"/>
      <protection locked="0"/>
    </xf>
    <xf numFmtId="0" fontId="8" fillId="0" borderId="2" xfId="0" applyFont="1" applyBorder="1" applyAlignment="1" applyProtection="1">
      <alignment horizontal="right" vertical="center"/>
      <protection locked="0"/>
    </xf>
    <xf numFmtId="0" fontId="8" fillId="0" borderId="7" xfId="0" applyFont="1" applyBorder="1" applyAlignment="1" applyProtection="1">
      <alignment horizontal="right" vertical="center"/>
      <protection locked="0"/>
    </xf>
    <xf numFmtId="0" fontId="8" fillId="2" borderId="4" xfId="0" applyNumberFormat="1" applyFont="1" applyFill="1" applyBorder="1" applyAlignment="1" applyProtection="1">
      <alignment horizontal="left"/>
      <protection locked="0"/>
    </xf>
    <xf numFmtId="0" fontId="8" fillId="2" borderId="7" xfId="0" applyFont="1" applyFill="1" applyBorder="1" applyAlignment="1" applyProtection="1">
      <alignment horizontal="left"/>
      <protection locked="0"/>
    </xf>
    <xf numFmtId="0" fontId="8" fillId="4" borderId="4" xfId="0" applyNumberFormat="1" applyFont="1" applyFill="1" applyBorder="1" applyAlignment="1" applyProtection="1">
      <alignment horizontal="left" vertical="center"/>
      <protection locked="0"/>
    </xf>
    <xf numFmtId="0" fontId="8" fillId="4" borderId="2" xfId="0" applyNumberFormat="1" applyFont="1" applyFill="1" applyBorder="1" applyAlignment="1" applyProtection="1">
      <alignment horizontal="left" vertical="center"/>
      <protection locked="0"/>
    </xf>
    <xf numFmtId="0" fontId="2" fillId="2" borderId="2" xfId="0" applyNumberFormat="1" applyFont="1" applyFill="1" applyBorder="1" applyAlignment="1" applyProtection="1">
      <alignment horizontal="left" vertical="center"/>
      <protection locked="0"/>
    </xf>
    <xf numFmtId="0" fontId="2" fillId="2" borderId="7" xfId="0" applyNumberFormat="1" applyFont="1" applyFill="1" applyBorder="1" applyAlignment="1" applyProtection="1">
      <alignment horizontal="left" vertical="center"/>
      <protection locked="0"/>
    </xf>
    <xf numFmtId="0" fontId="9" fillId="0" borderId="2" xfId="0" applyFont="1" applyFill="1" applyBorder="1" applyAlignment="1" applyProtection="1">
      <alignment horizontal="right" vertical="center"/>
      <protection locked="0"/>
    </xf>
    <xf numFmtId="0" fontId="9" fillId="0" borderId="2" xfId="0" applyFont="1" applyBorder="1" applyAlignment="1" applyProtection="1">
      <alignment vertical="center"/>
      <protection locked="0"/>
    </xf>
    <xf numFmtId="0" fontId="9" fillId="5" borderId="3" xfId="0" applyFont="1" applyFill="1" applyBorder="1" applyAlignment="1" applyProtection="1">
      <alignment horizontal="right" vertical="center"/>
      <protection locked="0"/>
    </xf>
    <xf numFmtId="0" fontId="2" fillId="0" borderId="0" xfId="0" applyNumberFormat="1" applyFont="1" applyFill="1" applyAlignment="1" applyProtection="1">
      <alignment horizontal="right"/>
    </xf>
    <xf numFmtId="0" fontId="1" fillId="0" borderId="0" xfId="0" applyNumberFormat="1" applyFont="1" applyFill="1" applyAlignment="1" applyProtection="1">
      <alignment horizontal="right"/>
    </xf>
    <xf numFmtId="0" fontId="2" fillId="0" borderId="0" xfId="0" applyNumberFormat="1" applyFont="1" applyFill="1" applyAlignment="1" applyProtection="1">
      <alignment horizontal="left"/>
    </xf>
    <xf numFmtId="0" fontId="14" fillId="2" borderId="4" xfId="0" applyNumberFormat="1" applyFont="1" applyFill="1" applyBorder="1" applyAlignment="1">
      <alignment horizontal="center" vertical="center"/>
    </xf>
    <xf numFmtId="0" fontId="14" fillId="2" borderId="2" xfId="0" applyNumberFormat="1" applyFont="1" applyFill="1" applyBorder="1" applyAlignment="1">
      <alignment horizontal="center" vertical="center"/>
    </xf>
    <xf numFmtId="0" fontId="14" fillId="2" borderId="7" xfId="0" applyNumberFormat="1" applyFont="1" applyFill="1" applyBorder="1" applyAlignment="1">
      <alignment horizontal="center" vertical="center"/>
    </xf>
    <xf numFmtId="0" fontId="8" fillId="0" borderId="4"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2" fillId="2" borderId="4" xfId="0" applyNumberFormat="1" applyFont="1" applyFill="1" applyBorder="1" applyAlignment="1">
      <alignment horizontal="left" vertical="center" wrapText="1"/>
    </xf>
    <xf numFmtId="0" fontId="0" fillId="0" borderId="7" xfId="0" applyBorder="1" applyAlignment="1">
      <alignment horizontal="left" vertical="center" wrapText="1"/>
    </xf>
    <xf numFmtId="0" fontId="2" fillId="2" borderId="4" xfId="0" applyNumberFormat="1" applyFont="1" applyFill="1" applyBorder="1" applyAlignment="1">
      <alignment horizontal="left" vertical="center"/>
    </xf>
    <xf numFmtId="0" fontId="2" fillId="2" borderId="2" xfId="0" applyNumberFormat="1" applyFont="1" applyFill="1" applyBorder="1" applyAlignment="1">
      <alignment horizontal="left" vertical="center"/>
    </xf>
    <xf numFmtId="0" fontId="2" fillId="2" borderId="7" xfId="0" applyNumberFormat="1" applyFont="1" applyFill="1" applyBorder="1" applyAlignment="1">
      <alignment horizontal="left" vertical="center"/>
    </xf>
    <xf numFmtId="0" fontId="1" fillId="0" borderId="2" xfId="0" applyNumberFormat="1" applyFont="1" applyFill="1" applyBorder="1" applyAlignment="1">
      <alignment horizontal="left"/>
    </xf>
    <xf numFmtId="0" fontId="1" fillId="0" borderId="7" xfId="0" applyNumberFormat="1" applyFont="1" applyFill="1" applyBorder="1" applyAlignment="1">
      <alignment horizontal="left"/>
    </xf>
    <xf numFmtId="0" fontId="1" fillId="0" borderId="0" xfId="0" applyNumberFormat="1" applyFont="1" applyFill="1" applyAlignment="1">
      <alignment horizontal="right"/>
    </xf>
    <xf numFmtId="0" fontId="2" fillId="0" borderId="0" xfId="0" applyNumberFormat="1" applyFont="1" applyFill="1" applyAlignment="1">
      <alignment horizontal="right"/>
    </xf>
    <xf numFmtId="0" fontId="0" fillId="2" borderId="7" xfId="0" applyFill="1" applyBorder="1" applyAlignment="1">
      <alignment vertical="center"/>
    </xf>
    <xf numFmtId="0" fontId="2" fillId="0" borderId="0" xfId="0" applyNumberFormat="1" applyFont="1" applyFill="1" applyAlignment="1">
      <alignment horizontal="left"/>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7" xfId="0" applyNumberFormat="1" applyFont="1" applyFill="1" applyBorder="1" applyAlignment="1">
      <alignment horizontal="center" vertical="center"/>
    </xf>
    <xf numFmtId="0" fontId="2" fillId="4" borderId="9" xfId="0" applyNumberFormat="1" applyFont="1" applyFill="1" applyBorder="1" applyAlignment="1">
      <alignment horizontal="left"/>
    </xf>
    <xf numFmtId="0" fontId="8" fillId="4" borderId="0" xfId="0" applyFont="1" applyFill="1" applyAlignment="1">
      <alignment horizontal="left" vertical="center"/>
    </xf>
    <xf numFmtId="0" fontId="8" fillId="4" borderId="17" xfId="0" applyFont="1" applyFill="1" applyBorder="1" applyAlignment="1">
      <alignment horizontal="left" vertical="center"/>
    </xf>
    <xf numFmtId="0" fontId="0" fillId="0" borderId="2" xfId="0" applyBorder="1" applyAlignment="1">
      <alignment horizontal="left" vertical="center"/>
    </xf>
    <xf numFmtId="0" fontId="0" fillId="0" borderId="7" xfId="0" applyBorder="1" applyAlignment="1">
      <alignment horizontal="left" vertical="center"/>
    </xf>
  </cellXfs>
  <cellStyles count="2">
    <cellStyle name="Currency" xfId="1" builtinId="4"/>
    <cellStyle name="Normal" xfId="0" builtinId="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C000"/>
      <rgbColor rgb="00C0C0C0"/>
      <rgbColor rgb="00000090"/>
      <rgbColor rgb="000000D4"/>
      <rgbColor rgb="000066CC"/>
      <rgbColor rgb="00FFCC00"/>
      <rgbColor rgb="00DD0806"/>
      <rgbColor rgb="00FFFF00"/>
      <rgbColor rgb="00FFFFFF"/>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03"/>
  <sheetViews>
    <sheetView tabSelected="1" topLeftCell="C1" workbookViewId="0">
      <selection activeCell="K10" sqref="K10"/>
    </sheetView>
  </sheetViews>
  <sheetFormatPr defaultColWidth="8.85546875" defaultRowHeight="12.75" customHeight="1" x14ac:dyDescent="0.2"/>
  <cols>
    <col min="1" max="1" width="0.28515625" style="229" hidden="1" customWidth="1"/>
    <col min="2" max="2" width="17.28515625" style="229" customWidth="1"/>
    <col min="3" max="3" width="38.140625" style="229" customWidth="1"/>
    <col min="4" max="4" width="17.140625" style="273" customWidth="1"/>
    <col min="5" max="5" width="14.7109375" style="229" customWidth="1"/>
    <col min="6" max="7" width="14.7109375" style="274" customWidth="1"/>
    <col min="8" max="8" width="14.42578125" style="274" hidden="1" customWidth="1"/>
    <col min="9" max="9" width="121" style="229" hidden="1" customWidth="1"/>
    <col min="10" max="16384" width="8.85546875" style="229"/>
  </cols>
  <sheetData>
    <row r="1" spans="1:12" ht="20.25" customHeight="1" x14ac:dyDescent="0.2">
      <c r="B1" s="283" t="s">
        <v>452</v>
      </c>
      <c r="C1" s="284"/>
      <c r="D1" s="284"/>
      <c r="E1" s="284"/>
      <c r="F1" s="284"/>
      <c r="G1" s="284"/>
      <c r="H1" s="230"/>
    </row>
    <row r="2" spans="1:12" ht="24.75" customHeight="1" x14ac:dyDescent="0.2">
      <c r="B2" s="227" t="s">
        <v>13</v>
      </c>
      <c r="C2" s="152"/>
      <c r="D2" s="225" t="s">
        <v>20</v>
      </c>
      <c r="E2" s="287"/>
      <c r="F2" s="287"/>
      <c r="G2" s="288"/>
      <c r="H2" s="231"/>
      <c r="I2" s="229" t="s">
        <v>17</v>
      </c>
    </row>
    <row r="3" spans="1:12" ht="24.75" customHeight="1" x14ac:dyDescent="0.2">
      <c r="B3" s="228" t="s">
        <v>11</v>
      </c>
      <c r="C3" s="151"/>
      <c r="D3" s="226" t="s">
        <v>467</v>
      </c>
      <c r="E3" s="285"/>
      <c r="F3" s="285"/>
      <c r="G3" s="286"/>
      <c r="H3" s="231"/>
    </row>
    <row r="4" spans="1:12" ht="24.75" customHeight="1" x14ac:dyDescent="0.2">
      <c r="B4" s="228" t="s">
        <v>12</v>
      </c>
      <c r="C4" s="151"/>
      <c r="D4" s="226" t="s">
        <v>14</v>
      </c>
      <c r="E4" s="285"/>
      <c r="F4" s="285"/>
      <c r="G4" s="286"/>
      <c r="H4" s="231"/>
    </row>
    <row r="5" spans="1:12" ht="24.75" customHeight="1" x14ac:dyDescent="0.2">
      <c r="B5" s="228" t="s">
        <v>19</v>
      </c>
      <c r="C5" s="151"/>
      <c r="D5" s="226" t="s">
        <v>15</v>
      </c>
      <c r="E5" s="285"/>
      <c r="F5" s="285"/>
      <c r="G5" s="286"/>
      <c r="H5" s="231"/>
    </row>
    <row r="6" spans="1:12" ht="24.75" customHeight="1" x14ac:dyDescent="0.2">
      <c r="B6" s="228" t="s">
        <v>18</v>
      </c>
      <c r="C6" s="151"/>
      <c r="D6" s="226" t="s">
        <v>16</v>
      </c>
      <c r="E6" s="285"/>
      <c r="F6" s="285"/>
      <c r="G6" s="286"/>
      <c r="H6" s="231"/>
    </row>
    <row r="7" spans="1:12" ht="19.5" customHeight="1" x14ac:dyDescent="0.2">
      <c r="A7" s="232"/>
      <c r="B7" s="233" t="s">
        <v>343</v>
      </c>
      <c r="C7" s="233" t="s">
        <v>455</v>
      </c>
      <c r="D7" s="277" t="s">
        <v>208</v>
      </c>
      <c r="E7" s="279" t="s">
        <v>479</v>
      </c>
      <c r="F7" s="278" t="s">
        <v>25</v>
      </c>
      <c r="G7" s="278" t="s">
        <v>24</v>
      </c>
      <c r="H7" s="234" t="s">
        <v>158</v>
      </c>
    </row>
    <row r="8" spans="1:12" s="238" customFormat="1" ht="12" customHeight="1" x14ac:dyDescent="0.2">
      <c r="A8" s="235"/>
      <c r="B8" s="155" t="s">
        <v>207</v>
      </c>
      <c r="C8" s="156"/>
      <c r="D8" s="157">
        <v>6210</v>
      </c>
      <c r="E8" s="158"/>
      <c r="F8" s="159"/>
      <c r="G8" s="159"/>
      <c r="H8" s="236"/>
      <c r="I8" s="237"/>
      <c r="J8" s="237"/>
      <c r="K8" s="237"/>
      <c r="L8" s="237"/>
    </row>
    <row r="9" spans="1:12" s="238" customFormat="1" ht="12" customHeight="1" x14ac:dyDescent="0.2">
      <c r="A9" s="239"/>
      <c r="B9" s="161"/>
      <c r="C9" s="24" t="s">
        <v>21</v>
      </c>
      <c r="D9" s="24">
        <v>6210.1</v>
      </c>
      <c r="E9" s="24"/>
      <c r="F9" s="162"/>
      <c r="G9" s="162"/>
      <c r="H9" s="240"/>
      <c r="I9" s="237"/>
      <c r="J9" s="237"/>
      <c r="K9" s="237"/>
      <c r="L9" s="237"/>
    </row>
    <row r="10" spans="1:12" s="238" customFormat="1" ht="12" customHeight="1" x14ac:dyDescent="0.2">
      <c r="A10" s="239"/>
      <c r="B10" s="161"/>
      <c r="C10" s="24" t="s">
        <v>123</v>
      </c>
      <c r="D10" s="24">
        <v>6210.2</v>
      </c>
      <c r="E10" s="24"/>
      <c r="F10" s="162">
        <v>550</v>
      </c>
      <c r="G10" s="162">
        <v>550</v>
      </c>
      <c r="H10" s="240"/>
      <c r="I10" s="237"/>
      <c r="J10" s="237"/>
      <c r="K10" s="237"/>
      <c r="L10" s="237"/>
    </row>
    <row r="11" spans="1:12" s="238" customFormat="1" ht="12" customHeight="1" x14ac:dyDescent="0.2">
      <c r="A11" s="239"/>
      <c r="B11" s="161"/>
      <c r="C11" s="24" t="s">
        <v>124</v>
      </c>
      <c r="D11" s="24">
        <v>6210.3</v>
      </c>
      <c r="E11" s="24"/>
      <c r="F11" s="162">
        <v>3000</v>
      </c>
      <c r="G11" s="162">
        <v>3000</v>
      </c>
      <c r="H11" s="240"/>
      <c r="I11" s="237"/>
      <c r="J11" s="237"/>
      <c r="K11" s="237"/>
      <c r="L11" s="237"/>
    </row>
    <row r="12" spans="1:12" s="238" customFormat="1" ht="12" customHeight="1" x14ac:dyDescent="0.2">
      <c r="A12" s="239"/>
      <c r="B12" s="163"/>
      <c r="C12" s="160"/>
      <c r="D12" s="289" t="s">
        <v>477</v>
      </c>
      <c r="E12" s="290"/>
      <c r="F12" s="164">
        <f>SUM(F9:F11)</f>
        <v>3550</v>
      </c>
      <c r="G12" s="164">
        <f>SUM(G9:G11)</f>
        <v>3550</v>
      </c>
      <c r="H12" s="241">
        <f>SUM(H9:H11)</f>
        <v>0</v>
      </c>
      <c r="I12" s="237"/>
      <c r="J12" s="237"/>
      <c r="K12" s="237"/>
      <c r="L12" s="237"/>
    </row>
    <row r="13" spans="1:12" s="244" customFormat="1" ht="24.75" customHeight="1" x14ac:dyDescent="0.2">
      <c r="A13" s="242"/>
      <c r="B13" s="309" t="s">
        <v>209</v>
      </c>
      <c r="C13" s="310"/>
      <c r="D13" s="165">
        <v>6220</v>
      </c>
      <c r="E13" s="166"/>
      <c r="F13" s="167"/>
      <c r="G13" s="167"/>
      <c r="H13" s="243"/>
    </row>
    <row r="14" spans="1:12" ht="12" customHeight="1" x14ac:dyDescent="0.25">
      <c r="A14" s="245"/>
      <c r="B14" s="145"/>
      <c r="C14" s="24" t="s">
        <v>206</v>
      </c>
      <c r="D14" s="24">
        <v>6220.1</v>
      </c>
      <c r="E14" s="25"/>
      <c r="F14" s="162">
        <v>500</v>
      </c>
      <c r="G14" s="162">
        <v>500</v>
      </c>
      <c r="H14" s="240"/>
    </row>
    <row r="15" spans="1:12" ht="12" customHeight="1" x14ac:dyDescent="0.25">
      <c r="A15" s="245"/>
      <c r="B15" s="145"/>
      <c r="C15" s="24" t="s">
        <v>128</v>
      </c>
      <c r="D15" s="24">
        <v>6220.2</v>
      </c>
      <c r="E15" s="25"/>
      <c r="F15" s="162">
        <f>'Material take off'!F17</f>
        <v>1025</v>
      </c>
      <c r="G15" s="162">
        <v>945</v>
      </c>
      <c r="H15" s="240">
        <f>'Material take off'!G17</f>
        <v>0</v>
      </c>
    </row>
    <row r="16" spans="1:12" ht="12" customHeight="1" x14ac:dyDescent="0.25">
      <c r="A16" s="245"/>
      <c r="B16" s="222"/>
      <c r="C16" s="26" t="s">
        <v>81</v>
      </c>
      <c r="D16" s="26"/>
      <c r="E16" s="26"/>
      <c r="F16" s="281">
        <v>1250</v>
      </c>
      <c r="G16" s="162">
        <v>1250</v>
      </c>
      <c r="H16" s="240">
        <v>1250</v>
      </c>
    </row>
    <row r="17" spans="1:9" ht="12" customHeight="1" x14ac:dyDescent="0.25">
      <c r="A17" s="245"/>
      <c r="B17" s="222"/>
      <c r="C17" s="24" t="s">
        <v>82</v>
      </c>
      <c r="D17" s="24"/>
      <c r="E17" s="26"/>
      <c r="F17" s="281"/>
      <c r="G17" s="162"/>
      <c r="H17" s="240"/>
    </row>
    <row r="18" spans="1:9" ht="12" customHeight="1" x14ac:dyDescent="0.25">
      <c r="A18" s="245"/>
      <c r="B18" s="222"/>
      <c r="C18" s="26" t="s">
        <v>83</v>
      </c>
      <c r="D18" s="282"/>
      <c r="E18" s="282"/>
      <c r="F18" s="281">
        <v>1200</v>
      </c>
      <c r="G18" s="162">
        <v>1200</v>
      </c>
      <c r="H18" s="263">
        <v>1200</v>
      </c>
      <c r="I18" s="229" t="s">
        <v>10</v>
      </c>
    </row>
    <row r="19" spans="1:9" ht="12" customHeight="1" x14ac:dyDescent="0.25">
      <c r="A19" s="245"/>
      <c r="B19" s="222"/>
      <c r="C19" s="24" t="s">
        <v>84</v>
      </c>
      <c r="D19" s="26"/>
      <c r="E19" s="26"/>
      <c r="F19" s="281">
        <v>1600</v>
      </c>
      <c r="G19" s="162">
        <v>1600</v>
      </c>
      <c r="H19" s="240">
        <v>1600</v>
      </c>
      <c r="I19" s="229" t="s">
        <v>10</v>
      </c>
    </row>
    <row r="20" spans="1:9" s="246" customFormat="1" ht="12" customHeight="1" x14ac:dyDescent="0.25">
      <c r="A20" s="245"/>
      <c r="B20" s="106"/>
      <c r="C20" s="289" t="s">
        <v>477</v>
      </c>
      <c r="D20" s="304"/>
      <c r="E20" s="290"/>
      <c r="F20" s="164">
        <f>SUM(F14:F19)</f>
        <v>5575</v>
      </c>
      <c r="G20" s="164">
        <f>SUM(G14:G19)</f>
        <v>5495</v>
      </c>
      <c r="H20" s="241">
        <f>SUM(H14:H15)</f>
        <v>0</v>
      </c>
    </row>
    <row r="21" spans="1:9" ht="21" customHeight="1" x14ac:dyDescent="0.25">
      <c r="A21" s="245"/>
      <c r="B21" s="315" t="s">
        <v>134</v>
      </c>
      <c r="C21" s="316"/>
      <c r="D21" s="94"/>
      <c r="E21" s="95"/>
      <c r="F21" s="167"/>
      <c r="G21" s="167"/>
      <c r="H21" s="243"/>
    </row>
    <row r="22" spans="1:9" ht="12" customHeight="1" x14ac:dyDescent="0.25">
      <c r="A22" s="245"/>
      <c r="B22" s="145"/>
      <c r="C22" s="24" t="s">
        <v>210</v>
      </c>
      <c r="D22" s="24">
        <v>6230.1</v>
      </c>
      <c r="E22" s="25"/>
      <c r="F22" s="162"/>
      <c r="G22" s="162">
        <v>600</v>
      </c>
      <c r="H22" s="240"/>
    </row>
    <row r="23" spans="1:9" ht="12" customHeight="1" x14ac:dyDescent="0.25">
      <c r="A23" s="245"/>
      <c r="B23" s="145"/>
      <c r="C23" s="24" t="s">
        <v>211</v>
      </c>
      <c r="D23" s="24">
        <v>6230.2</v>
      </c>
      <c r="E23" s="25"/>
      <c r="F23" s="162">
        <f>'Material take off'!F23</f>
        <v>210</v>
      </c>
      <c r="G23" s="162">
        <v>210</v>
      </c>
      <c r="H23" s="240">
        <f>'Material take off'!G23</f>
        <v>0</v>
      </c>
    </row>
    <row r="24" spans="1:9" ht="12" customHeight="1" x14ac:dyDescent="0.25">
      <c r="A24" s="245"/>
      <c r="B24" s="149"/>
      <c r="C24" s="24" t="s">
        <v>80</v>
      </c>
      <c r="D24" s="213"/>
      <c r="E24" s="214"/>
      <c r="F24" s="178">
        <v>3000</v>
      </c>
      <c r="G24" s="178">
        <v>3000</v>
      </c>
      <c r="H24" s="253">
        <v>3000</v>
      </c>
    </row>
    <row r="25" spans="1:9" ht="12" customHeight="1" x14ac:dyDescent="0.25">
      <c r="A25" s="245"/>
      <c r="B25" s="145"/>
      <c r="C25" s="24" t="s">
        <v>314</v>
      </c>
      <c r="D25" s="24">
        <v>6230.3</v>
      </c>
      <c r="E25" s="25"/>
      <c r="F25" s="162">
        <v>2500</v>
      </c>
      <c r="G25" s="162">
        <v>2500</v>
      </c>
      <c r="H25" s="240"/>
      <c r="I25" s="229" t="s">
        <v>88</v>
      </c>
    </row>
    <row r="26" spans="1:9" ht="12" customHeight="1" x14ac:dyDescent="0.25">
      <c r="A26" s="245"/>
      <c r="B26" s="145"/>
      <c r="C26" s="24" t="s">
        <v>212</v>
      </c>
      <c r="D26" s="24">
        <v>6230.4</v>
      </c>
      <c r="E26" s="25">
        <v>400</v>
      </c>
      <c r="F26" s="162">
        <f>'Material take off'!F27</f>
        <v>2700</v>
      </c>
      <c r="G26" s="162">
        <v>2700</v>
      </c>
      <c r="H26" s="240"/>
      <c r="I26" s="229" t="s">
        <v>89</v>
      </c>
    </row>
    <row r="27" spans="1:9" ht="12" customHeight="1" x14ac:dyDescent="0.25">
      <c r="A27" s="245"/>
      <c r="B27" s="145"/>
      <c r="C27" s="24" t="s">
        <v>213</v>
      </c>
      <c r="D27" s="24">
        <v>6220.5</v>
      </c>
      <c r="E27" s="25"/>
      <c r="F27" s="162">
        <f>'Material take off'!F32</f>
        <v>585</v>
      </c>
      <c r="G27" s="162">
        <v>585</v>
      </c>
      <c r="H27" s="240">
        <f>'Material take off'!G32</f>
        <v>0</v>
      </c>
      <c r="I27" s="229" t="s">
        <v>90</v>
      </c>
    </row>
    <row r="28" spans="1:9" s="249" customFormat="1" ht="12" customHeight="1" x14ac:dyDescent="0.2">
      <c r="A28" s="247"/>
      <c r="B28" s="107"/>
      <c r="C28" s="303" t="s">
        <v>477</v>
      </c>
      <c r="D28" s="304"/>
      <c r="E28" s="290"/>
      <c r="F28" s="168">
        <f>SUM(F22:F27)</f>
        <v>8995</v>
      </c>
      <c r="G28" s="168">
        <f>SUM(G22:G27)</f>
        <v>9595</v>
      </c>
      <c r="H28" s="248">
        <f>SUM(H22:H27)</f>
        <v>3000</v>
      </c>
    </row>
    <row r="29" spans="1:9" ht="21" customHeight="1" x14ac:dyDescent="0.2">
      <c r="A29" s="232"/>
      <c r="B29" s="169" t="s">
        <v>215</v>
      </c>
      <c r="C29" s="170"/>
      <c r="D29" s="170">
        <v>6250</v>
      </c>
      <c r="E29" s="166"/>
      <c r="F29" s="167"/>
      <c r="G29" s="167"/>
      <c r="H29" s="243"/>
    </row>
    <row r="30" spans="1:9" ht="12.75" customHeight="1" x14ac:dyDescent="0.2">
      <c r="B30" s="171"/>
      <c r="C30" s="38" t="s">
        <v>217</v>
      </c>
      <c r="D30" s="172">
        <v>6250.1</v>
      </c>
      <c r="E30" s="38"/>
      <c r="F30" s="173"/>
      <c r="G30" s="173"/>
      <c r="H30" s="250"/>
    </row>
    <row r="31" spans="1:9" ht="12" customHeight="1" x14ac:dyDescent="0.2">
      <c r="A31" s="232"/>
      <c r="B31" s="146"/>
      <c r="C31" s="26" t="s">
        <v>218</v>
      </c>
      <c r="D31" s="26">
        <v>6250.2</v>
      </c>
      <c r="E31" s="27"/>
      <c r="F31" s="162">
        <f>SUM('Material take off'!F41)</f>
        <v>900</v>
      </c>
      <c r="G31" s="162">
        <v>900</v>
      </c>
      <c r="H31" s="240">
        <f>SUM('Material take off'!G41)</f>
        <v>0</v>
      </c>
    </row>
    <row r="32" spans="1:9" ht="12" customHeight="1" x14ac:dyDescent="0.2">
      <c r="A32" s="232"/>
      <c r="B32" s="146"/>
      <c r="C32" s="26" t="s">
        <v>219</v>
      </c>
      <c r="D32" s="26">
        <v>6250.3</v>
      </c>
      <c r="E32" s="27"/>
      <c r="F32" s="162"/>
      <c r="G32" s="162"/>
      <c r="H32" s="240"/>
    </row>
    <row r="33" spans="1:9" s="246" customFormat="1" ht="12" customHeight="1" x14ac:dyDescent="0.2">
      <c r="A33" s="247"/>
      <c r="B33" s="107"/>
      <c r="C33" s="303" t="s">
        <v>477</v>
      </c>
      <c r="D33" s="304"/>
      <c r="E33" s="290"/>
      <c r="F33" s="168">
        <f>SUM(F30:F32)</f>
        <v>900</v>
      </c>
      <c r="G33" s="168">
        <f>SUM(G30:G32)</f>
        <v>900</v>
      </c>
      <c r="H33" s="248">
        <f>SUM(H30:H32)</f>
        <v>0</v>
      </c>
    </row>
    <row r="34" spans="1:9" ht="18" customHeight="1" x14ac:dyDescent="0.2">
      <c r="A34" s="232"/>
      <c r="B34" s="169" t="s">
        <v>220</v>
      </c>
      <c r="C34" s="170"/>
      <c r="D34" s="170">
        <v>6260</v>
      </c>
      <c r="E34" s="166"/>
      <c r="F34" s="167"/>
      <c r="G34" s="167"/>
      <c r="H34" s="243"/>
    </row>
    <row r="35" spans="1:9" ht="12" customHeight="1" x14ac:dyDescent="0.2">
      <c r="A35" s="232"/>
      <c r="B35" s="146"/>
      <c r="C35" s="24" t="s">
        <v>221</v>
      </c>
      <c r="D35" s="24">
        <v>6260.1</v>
      </c>
      <c r="E35" s="25"/>
      <c r="F35" s="162">
        <f>'Material take off'!F152</f>
        <v>3193.1</v>
      </c>
      <c r="G35" s="162">
        <v>3193.1</v>
      </c>
      <c r="H35" s="240">
        <f>'Material take off'!G152</f>
        <v>0</v>
      </c>
      <c r="I35" s="229" t="s">
        <v>91</v>
      </c>
    </row>
    <row r="36" spans="1:9" ht="12" customHeight="1" x14ac:dyDescent="0.2">
      <c r="A36" s="232"/>
      <c r="B36" s="146"/>
      <c r="C36" s="24" t="s">
        <v>222</v>
      </c>
      <c r="D36" s="24">
        <v>6260.2</v>
      </c>
      <c r="E36" s="25"/>
      <c r="F36" s="162">
        <v>6400</v>
      </c>
      <c r="G36" s="162">
        <v>6400</v>
      </c>
      <c r="H36" s="240"/>
      <c r="I36" s="229" t="s">
        <v>0</v>
      </c>
    </row>
    <row r="37" spans="1:9" ht="12" customHeight="1" x14ac:dyDescent="0.2">
      <c r="A37" s="232"/>
      <c r="B37" s="146">
        <v>13</v>
      </c>
      <c r="C37" s="24" t="s">
        <v>335</v>
      </c>
      <c r="D37" s="24">
        <v>6260.3</v>
      </c>
      <c r="E37" s="25">
        <v>300</v>
      </c>
      <c r="F37" s="162">
        <f>E37*B37</f>
        <v>3900</v>
      </c>
      <c r="G37" s="162">
        <v>3900</v>
      </c>
      <c r="H37" s="240"/>
    </row>
    <row r="38" spans="1:9" s="246" customFormat="1" ht="12" customHeight="1" x14ac:dyDescent="0.2">
      <c r="A38" s="247"/>
      <c r="B38" s="107"/>
      <c r="C38" s="305" t="s">
        <v>477</v>
      </c>
      <c r="D38" s="298"/>
      <c r="E38" s="299"/>
      <c r="F38" s="168">
        <f>SUM(F35:F37)</f>
        <v>13493.1</v>
      </c>
      <c r="G38" s="168">
        <f>SUM(G35:G37)</f>
        <v>13493.1</v>
      </c>
      <c r="H38" s="248">
        <f>SUM(H35:H37)</f>
        <v>0</v>
      </c>
    </row>
    <row r="39" spans="1:9" ht="17.25" customHeight="1" x14ac:dyDescent="0.25">
      <c r="A39" s="245"/>
      <c r="B39" s="293" t="s">
        <v>223</v>
      </c>
      <c r="C39" s="319"/>
      <c r="D39" s="319"/>
      <c r="E39" s="320"/>
      <c r="F39" s="174"/>
      <c r="G39" s="174"/>
      <c r="H39" s="251"/>
    </row>
    <row r="40" spans="1:9" ht="12" customHeight="1" x14ac:dyDescent="0.25">
      <c r="A40" s="245"/>
      <c r="B40" s="146"/>
      <c r="C40" s="32" t="s">
        <v>142</v>
      </c>
      <c r="D40" s="32">
        <v>6270.1</v>
      </c>
      <c r="E40" s="25"/>
      <c r="F40" s="162">
        <f>'Material take off'!F190</f>
        <v>4553</v>
      </c>
      <c r="G40" s="162">
        <v>4993</v>
      </c>
      <c r="H40" s="240">
        <f>'Material take off'!G190</f>
        <v>0</v>
      </c>
    </row>
    <row r="41" spans="1:9" ht="12" customHeight="1" x14ac:dyDescent="0.25">
      <c r="A41" s="245"/>
      <c r="B41" s="146"/>
      <c r="C41" s="32" t="s">
        <v>242</v>
      </c>
      <c r="D41" s="32">
        <v>6270.2</v>
      </c>
      <c r="E41" s="25"/>
      <c r="F41" s="162">
        <v>0</v>
      </c>
      <c r="G41" s="162">
        <v>0</v>
      </c>
      <c r="H41" s="240"/>
    </row>
    <row r="42" spans="1:9" ht="12" customHeight="1" x14ac:dyDescent="0.25">
      <c r="A42" s="245"/>
      <c r="B42" s="146">
        <v>14</v>
      </c>
      <c r="C42" s="26" t="s">
        <v>334</v>
      </c>
      <c r="D42" s="26">
        <v>6270.3</v>
      </c>
      <c r="E42" s="25">
        <v>225</v>
      </c>
      <c r="F42" s="162">
        <f>E42*B42</f>
        <v>3150</v>
      </c>
      <c r="G42" s="162">
        <v>3150</v>
      </c>
      <c r="H42" s="240"/>
      <c r="I42" s="229" t="s">
        <v>1</v>
      </c>
    </row>
    <row r="43" spans="1:9" s="246" customFormat="1" ht="12" customHeight="1" x14ac:dyDescent="0.25">
      <c r="A43" s="245"/>
      <c r="B43" s="40"/>
      <c r="C43" s="306" t="s">
        <v>477</v>
      </c>
      <c r="D43" s="307"/>
      <c r="E43" s="308"/>
      <c r="F43" s="168">
        <f>SUM(F40:F42)</f>
        <v>7703</v>
      </c>
      <c r="G43" s="168">
        <f>SUM(G40:G42)</f>
        <v>8143</v>
      </c>
      <c r="H43" s="248">
        <f>SUM(H40:H42)</f>
        <v>0</v>
      </c>
    </row>
    <row r="44" spans="1:9" ht="18" customHeight="1" x14ac:dyDescent="0.25">
      <c r="A44" s="245"/>
      <c r="B44" s="175" t="s">
        <v>225</v>
      </c>
      <c r="C44" s="176"/>
      <c r="D44" s="176"/>
      <c r="E44" s="176"/>
      <c r="F44" s="177"/>
      <c r="G44" s="177"/>
      <c r="H44" s="252"/>
    </row>
    <row r="45" spans="1:9" ht="12" customHeight="1" x14ac:dyDescent="0.25">
      <c r="A45" s="245"/>
      <c r="B45" s="146"/>
      <c r="C45" s="26" t="s">
        <v>227</v>
      </c>
      <c r="D45" s="26">
        <v>6280.1</v>
      </c>
      <c r="E45" s="25"/>
      <c r="F45" s="162">
        <v>5000</v>
      </c>
      <c r="G45" s="162">
        <v>5000</v>
      </c>
      <c r="H45" s="240">
        <v>0</v>
      </c>
      <c r="I45" s="229" t="s">
        <v>2</v>
      </c>
    </row>
    <row r="46" spans="1:9" ht="12" customHeight="1" x14ac:dyDescent="0.25">
      <c r="A46" s="245"/>
      <c r="B46" s="146"/>
      <c r="C46" s="26" t="s">
        <v>226</v>
      </c>
      <c r="D46" s="26">
        <v>6280.2</v>
      </c>
      <c r="E46" s="25"/>
      <c r="F46" s="162">
        <v>4500</v>
      </c>
      <c r="G46" s="162">
        <v>4500</v>
      </c>
      <c r="H46" s="240">
        <v>0</v>
      </c>
    </row>
    <row r="47" spans="1:9" ht="12" customHeight="1" x14ac:dyDescent="0.25">
      <c r="A47" s="245"/>
      <c r="B47" s="146">
        <v>0</v>
      </c>
      <c r="C47" s="26" t="s">
        <v>144</v>
      </c>
      <c r="D47" s="26">
        <v>6280.3</v>
      </c>
      <c r="E47" s="25"/>
      <c r="F47" s="162">
        <f>E47*B47</f>
        <v>0</v>
      </c>
      <c r="G47" s="162">
        <f>H47*D47</f>
        <v>0</v>
      </c>
      <c r="H47" s="240">
        <v>0</v>
      </c>
    </row>
    <row r="48" spans="1:9" s="246" customFormat="1" ht="12" customHeight="1" x14ac:dyDescent="0.25">
      <c r="A48" s="245"/>
      <c r="B48" s="40"/>
      <c r="C48" s="297" t="s">
        <v>477</v>
      </c>
      <c r="D48" s="298"/>
      <c r="E48" s="299"/>
      <c r="F48" s="168">
        <f>SUM(F45:F47)</f>
        <v>9500</v>
      </c>
      <c r="G48" s="168">
        <f>SUM(G45:G47)</f>
        <v>9500</v>
      </c>
      <c r="H48" s="248">
        <f>SUM(H45:H47)</f>
        <v>0</v>
      </c>
    </row>
    <row r="49" spans="1:9" ht="18" customHeight="1" x14ac:dyDescent="0.25">
      <c r="A49" s="245"/>
      <c r="B49" s="293" t="s">
        <v>418</v>
      </c>
      <c r="C49" s="319"/>
      <c r="D49" s="319"/>
      <c r="E49" s="320"/>
      <c r="F49" s="174"/>
      <c r="G49" s="174"/>
      <c r="H49" s="251"/>
    </row>
    <row r="50" spans="1:9" ht="12" customHeight="1" x14ac:dyDescent="0.25">
      <c r="A50" s="245"/>
      <c r="B50" s="146"/>
      <c r="C50" s="24" t="s">
        <v>230</v>
      </c>
      <c r="D50" s="24">
        <v>6290.1</v>
      </c>
      <c r="E50" s="25"/>
      <c r="F50" s="178">
        <f>'Material take off'!F207</f>
        <v>1727</v>
      </c>
      <c r="G50" s="178">
        <v>1727</v>
      </c>
      <c r="H50" s="253">
        <f>'Material take off'!G207</f>
        <v>0</v>
      </c>
    </row>
    <row r="51" spans="1:9" ht="12" customHeight="1" x14ac:dyDescent="0.25">
      <c r="A51" s="245"/>
      <c r="B51" s="146">
        <v>2400</v>
      </c>
      <c r="C51" s="24" t="s">
        <v>74</v>
      </c>
      <c r="D51" s="24"/>
      <c r="E51" s="25">
        <v>1.25</v>
      </c>
      <c r="F51" s="178">
        <f>E51*B51</f>
        <v>3000</v>
      </c>
      <c r="G51" s="178">
        <v>3000</v>
      </c>
      <c r="H51" s="253"/>
      <c r="I51" s="229" t="s">
        <v>3</v>
      </c>
    </row>
    <row r="52" spans="1:9" ht="12" customHeight="1" x14ac:dyDescent="0.25">
      <c r="A52" s="245"/>
      <c r="B52" s="146"/>
      <c r="C52" s="24" t="s">
        <v>229</v>
      </c>
      <c r="D52" s="24">
        <v>6290.2</v>
      </c>
      <c r="E52" s="25"/>
      <c r="F52" s="178">
        <v>0</v>
      </c>
      <c r="G52" s="178">
        <v>0</v>
      </c>
      <c r="H52" s="253"/>
    </row>
    <row r="53" spans="1:9" ht="12" customHeight="1" x14ac:dyDescent="0.25">
      <c r="A53" s="245"/>
      <c r="B53" s="146">
        <v>2000</v>
      </c>
      <c r="C53" s="24" t="s">
        <v>45</v>
      </c>
      <c r="D53" s="24">
        <v>6290.3</v>
      </c>
      <c r="E53" s="25">
        <v>2.5</v>
      </c>
      <c r="F53" s="178">
        <f>SUM(B53*E53)</f>
        <v>5000</v>
      </c>
      <c r="G53" s="178">
        <v>5000</v>
      </c>
      <c r="H53" s="253"/>
    </row>
    <row r="54" spans="1:9" s="249" customFormat="1" ht="12" customHeight="1" x14ac:dyDescent="0.25">
      <c r="A54" s="245"/>
      <c r="B54" s="179"/>
      <c r="C54" s="300" t="s">
        <v>477</v>
      </c>
      <c r="D54" s="301"/>
      <c r="E54" s="302"/>
      <c r="F54" s="180">
        <f>SUM(F50:F53)</f>
        <v>9727</v>
      </c>
      <c r="G54" s="180">
        <f>SUM(G50:G53)</f>
        <v>9727</v>
      </c>
      <c r="H54" s="105">
        <f>SUM(H50:H53)</f>
        <v>0</v>
      </c>
    </row>
    <row r="55" spans="1:9" ht="15.75" customHeight="1" x14ac:dyDescent="0.25">
      <c r="A55" s="245"/>
      <c r="B55" s="155" t="s">
        <v>443</v>
      </c>
      <c r="C55" s="181"/>
      <c r="D55" s="181">
        <v>6300</v>
      </c>
      <c r="E55" s="181"/>
      <c r="F55" s="182"/>
      <c r="G55" s="182"/>
      <c r="H55" s="254"/>
    </row>
    <row r="56" spans="1:9" s="256" customFormat="1" ht="12" customHeight="1" x14ac:dyDescent="0.25">
      <c r="A56" s="245"/>
      <c r="B56" s="146"/>
      <c r="C56" s="183" t="s">
        <v>231</v>
      </c>
      <c r="D56" s="183">
        <v>6300.1</v>
      </c>
      <c r="E56" s="184"/>
      <c r="F56" s="178">
        <f>'Material take off'!F215</f>
        <v>8518</v>
      </c>
      <c r="G56" s="178">
        <v>8518</v>
      </c>
      <c r="H56" s="255">
        <f>'Material take off'!G220</f>
        <v>0</v>
      </c>
    </row>
    <row r="57" spans="1:9" s="256" customFormat="1" ht="12" customHeight="1" x14ac:dyDescent="0.25">
      <c r="A57" s="245"/>
      <c r="B57" s="146">
        <v>0</v>
      </c>
      <c r="C57" s="26" t="s">
        <v>321</v>
      </c>
      <c r="D57" s="183">
        <v>6300.1</v>
      </c>
      <c r="E57" s="27">
        <v>125</v>
      </c>
      <c r="F57" s="178">
        <f>B57*E57</f>
        <v>0</v>
      </c>
      <c r="G57" s="178">
        <f>D57*H57</f>
        <v>0</v>
      </c>
      <c r="H57" s="253">
        <v>0</v>
      </c>
    </row>
    <row r="58" spans="1:9" ht="12" customHeight="1" x14ac:dyDescent="0.25">
      <c r="A58" s="245"/>
      <c r="B58" s="146">
        <v>0</v>
      </c>
      <c r="C58" s="26" t="s">
        <v>232</v>
      </c>
      <c r="D58" s="183">
        <v>6300.2</v>
      </c>
      <c r="E58" s="27"/>
      <c r="F58" s="178">
        <f>'Material take off'!F216</f>
        <v>3450</v>
      </c>
      <c r="G58" s="178">
        <v>3450</v>
      </c>
      <c r="H58" s="257">
        <v>0</v>
      </c>
    </row>
    <row r="59" spans="1:9" ht="12" customHeight="1" x14ac:dyDescent="0.25">
      <c r="A59" s="245"/>
      <c r="B59" s="146">
        <v>0</v>
      </c>
      <c r="C59" s="26" t="s">
        <v>166</v>
      </c>
      <c r="D59" s="183">
        <v>6300.3</v>
      </c>
      <c r="E59" s="27"/>
      <c r="F59" s="178">
        <v>0</v>
      </c>
      <c r="G59" s="178">
        <f>'Material take off'!H217</f>
        <v>0</v>
      </c>
      <c r="H59" s="258"/>
    </row>
    <row r="60" spans="1:9" s="249" customFormat="1" ht="12" customHeight="1" x14ac:dyDescent="0.25">
      <c r="A60" s="245"/>
      <c r="B60" s="186"/>
      <c r="C60" s="321" t="s">
        <v>477</v>
      </c>
      <c r="D60" s="322"/>
      <c r="E60" s="322"/>
      <c r="F60" s="187">
        <f>SUM(F56:F59)</f>
        <v>11968</v>
      </c>
      <c r="G60" s="187">
        <f>SUM(G56:G59)</f>
        <v>11968</v>
      </c>
      <c r="H60" s="259">
        <f>SUM(H56:H58)</f>
        <v>0</v>
      </c>
    </row>
    <row r="61" spans="1:9" ht="16.5" customHeight="1" x14ac:dyDescent="0.2">
      <c r="A61" s="232"/>
      <c r="B61" s="293" t="s">
        <v>235</v>
      </c>
      <c r="C61" s="294"/>
      <c r="D61" s="170">
        <v>6310</v>
      </c>
      <c r="E61" s="166"/>
      <c r="F61" s="167"/>
      <c r="G61" s="167"/>
      <c r="H61" s="243"/>
    </row>
    <row r="62" spans="1:9" s="256" customFormat="1" x14ac:dyDescent="0.2">
      <c r="A62" s="232"/>
      <c r="B62" s="188"/>
      <c r="C62" s="66" t="s">
        <v>240</v>
      </c>
      <c r="D62" s="66">
        <v>6310.1</v>
      </c>
      <c r="E62" s="189"/>
      <c r="F62" s="162">
        <f>'Material take off'!F238</f>
        <v>1348</v>
      </c>
      <c r="G62" s="162">
        <v>1348</v>
      </c>
      <c r="H62" s="240">
        <f>'Material take off'!G238</f>
        <v>0</v>
      </c>
    </row>
    <row r="63" spans="1:9" s="256" customFormat="1" x14ac:dyDescent="0.2">
      <c r="A63" s="232"/>
      <c r="B63" s="188"/>
      <c r="C63" s="66" t="s">
        <v>241</v>
      </c>
      <c r="D63" s="66">
        <v>6310.2</v>
      </c>
      <c r="E63" s="189"/>
      <c r="F63" s="162">
        <f>'Material take off'!F246</f>
        <v>8075</v>
      </c>
      <c r="G63" s="162">
        <v>8075</v>
      </c>
      <c r="H63" s="240">
        <f>'Material take off'!G246</f>
        <v>0</v>
      </c>
      <c r="I63" s="256" t="s">
        <v>4</v>
      </c>
    </row>
    <row r="64" spans="1:9" s="256" customFormat="1" x14ac:dyDescent="0.2">
      <c r="A64" s="232"/>
      <c r="B64" s="188"/>
      <c r="C64" s="66" t="s">
        <v>420</v>
      </c>
      <c r="D64" s="66">
        <v>6310.3</v>
      </c>
      <c r="E64" s="189"/>
      <c r="F64" s="162">
        <v>0</v>
      </c>
      <c r="G64" s="162">
        <v>0</v>
      </c>
      <c r="H64" s="240"/>
    </row>
    <row r="65" spans="1:9" s="249" customFormat="1" x14ac:dyDescent="0.2">
      <c r="A65" s="247"/>
      <c r="B65" s="190"/>
      <c r="C65" s="295" t="s">
        <v>477</v>
      </c>
      <c r="D65" s="292"/>
      <c r="E65" s="296"/>
      <c r="F65" s="164">
        <f>SUM(F62:F64)</f>
        <v>9423</v>
      </c>
      <c r="G65" s="164">
        <f>SUM(G62:G64)</f>
        <v>9423</v>
      </c>
      <c r="H65" s="241">
        <f>SUM(H62:H64)</f>
        <v>0</v>
      </c>
    </row>
    <row r="66" spans="1:9" ht="12" customHeight="1" x14ac:dyDescent="0.2">
      <c r="A66" s="232"/>
      <c r="B66" s="169" t="s">
        <v>439</v>
      </c>
      <c r="C66" s="170"/>
      <c r="D66" s="170">
        <v>6320</v>
      </c>
      <c r="E66" s="166"/>
      <c r="F66" s="167"/>
      <c r="G66" s="167"/>
      <c r="H66" s="243"/>
    </row>
    <row r="67" spans="1:9" s="238" customFormat="1" ht="12" customHeight="1" x14ac:dyDescent="0.2">
      <c r="A67" s="260"/>
      <c r="B67" s="148"/>
      <c r="C67" s="66" t="s">
        <v>238</v>
      </c>
      <c r="D67" s="66">
        <v>6320.1</v>
      </c>
      <c r="E67" s="191"/>
      <c r="F67" s="162">
        <f>SUM('Material take off'!F263)</f>
        <v>5610</v>
      </c>
      <c r="G67" s="162">
        <v>5610</v>
      </c>
      <c r="H67" s="240">
        <f>'Material take off'!G263</f>
        <v>0</v>
      </c>
      <c r="I67" s="261" t="s">
        <v>4</v>
      </c>
    </row>
    <row r="68" spans="1:9" ht="12" customHeight="1" x14ac:dyDescent="0.2">
      <c r="A68" s="232"/>
      <c r="B68" s="146"/>
      <c r="C68" s="24" t="s">
        <v>237</v>
      </c>
      <c r="D68" s="59" t="s">
        <v>239</v>
      </c>
      <c r="E68" s="25"/>
      <c r="F68" s="162">
        <f>B68*E68</f>
        <v>0</v>
      </c>
      <c r="G68" s="162">
        <f>D68*H68</f>
        <v>0</v>
      </c>
      <c r="H68" s="240">
        <v>0</v>
      </c>
    </row>
    <row r="69" spans="1:9" ht="12" customHeight="1" x14ac:dyDescent="0.2">
      <c r="A69" s="232"/>
      <c r="B69" s="146"/>
      <c r="C69" s="24" t="s">
        <v>101</v>
      </c>
      <c r="D69" s="59" t="s">
        <v>102</v>
      </c>
      <c r="E69" s="25"/>
      <c r="F69" s="162">
        <f>B69*E69</f>
        <v>0</v>
      </c>
      <c r="G69" s="162">
        <f>D69*H69</f>
        <v>0</v>
      </c>
      <c r="H69" s="240">
        <v>0</v>
      </c>
    </row>
    <row r="70" spans="1:9" s="246" customFormat="1" ht="12" customHeight="1" x14ac:dyDescent="0.2">
      <c r="A70" s="247"/>
      <c r="B70" s="40"/>
      <c r="C70" s="297" t="s">
        <v>477</v>
      </c>
      <c r="D70" s="298"/>
      <c r="E70" s="299"/>
      <c r="F70" s="168">
        <f>SUM(F67:F69)</f>
        <v>5610</v>
      </c>
      <c r="G70" s="168">
        <f>SUM(G67:G69)</f>
        <v>5610</v>
      </c>
      <c r="H70" s="248">
        <f>SUM(H67:H69)</f>
        <v>0</v>
      </c>
    </row>
    <row r="71" spans="1:9" ht="12" customHeight="1" x14ac:dyDescent="0.2">
      <c r="A71" s="232"/>
      <c r="B71" s="169" t="s">
        <v>473</v>
      </c>
      <c r="C71" s="170"/>
      <c r="D71" s="170">
        <v>6330</v>
      </c>
      <c r="E71" s="166"/>
      <c r="F71" s="167"/>
      <c r="G71" s="167"/>
      <c r="H71" s="243"/>
    </row>
    <row r="72" spans="1:9" s="256" customFormat="1" ht="12" customHeight="1" x14ac:dyDescent="0.2">
      <c r="A72" s="232"/>
      <c r="B72" s="147"/>
      <c r="C72" s="66" t="s">
        <v>243</v>
      </c>
      <c r="D72" s="66">
        <v>6330.1</v>
      </c>
      <c r="E72" s="192"/>
      <c r="F72" s="162">
        <f>'Material take off'!F285</f>
        <v>3713</v>
      </c>
      <c r="G72" s="162">
        <v>3713</v>
      </c>
      <c r="H72" s="240">
        <f>'Material take off'!G285</f>
        <v>0</v>
      </c>
    </row>
    <row r="73" spans="1:9" ht="12" customHeight="1" x14ac:dyDescent="0.2">
      <c r="A73" s="232"/>
      <c r="B73" s="147"/>
      <c r="C73" s="66" t="s">
        <v>87</v>
      </c>
      <c r="D73" s="74" t="s">
        <v>99</v>
      </c>
      <c r="E73" s="75"/>
      <c r="F73" s="193">
        <v>0</v>
      </c>
      <c r="G73" s="193">
        <v>0</v>
      </c>
      <c r="H73" s="262"/>
    </row>
    <row r="74" spans="1:9" ht="12" customHeight="1" x14ac:dyDescent="0.2">
      <c r="A74" s="232"/>
      <c r="B74" s="147">
        <v>9600</v>
      </c>
      <c r="C74" s="66" t="s">
        <v>86</v>
      </c>
      <c r="D74" s="74" t="s">
        <v>100</v>
      </c>
      <c r="E74" s="75">
        <v>0.5</v>
      </c>
      <c r="F74" s="193">
        <f>B74*E74</f>
        <v>4800</v>
      </c>
      <c r="G74" s="193">
        <v>0</v>
      </c>
      <c r="H74" s="262"/>
    </row>
    <row r="75" spans="1:9" s="246" customFormat="1" ht="12" customHeight="1" x14ac:dyDescent="0.2">
      <c r="A75" s="247"/>
      <c r="B75" s="291" t="s">
        <v>477</v>
      </c>
      <c r="C75" s="292"/>
      <c r="D75" s="292"/>
      <c r="E75" s="292"/>
      <c r="F75" s="194">
        <f>SUM(F72:F74)</f>
        <v>8513</v>
      </c>
      <c r="G75" s="194">
        <f>SUM(G72:G74)</f>
        <v>3713</v>
      </c>
      <c r="H75" s="263">
        <f>SUM(H72:H74)</f>
        <v>0</v>
      </c>
    </row>
    <row r="76" spans="1:9" ht="12" customHeight="1" x14ac:dyDescent="0.2">
      <c r="A76" s="232"/>
      <c r="B76" s="155" t="s">
        <v>245</v>
      </c>
      <c r="C76" s="181"/>
      <c r="D76" s="181">
        <v>6340</v>
      </c>
      <c r="E76" s="181"/>
      <c r="F76" s="182"/>
      <c r="G76" s="182"/>
      <c r="H76" s="254"/>
    </row>
    <row r="77" spans="1:9" s="256" customFormat="1" ht="12" customHeight="1" x14ac:dyDescent="0.2">
      <c r="A77" s="232"/>
      <c r="B77" s="195"/>
      <c r="C77" s="196" t="s">
        <v>92</v>
      </c>
      <c r="D77" s="196">
        <v>6340.1</v>
      </c>
      <c r="E77" s="197"/>
      <c r="F77" s="198">
        <f>'Material take off'!F304</f>
        <v>3008</v>
      </c>
      <c r="G77" s="198">
        <v>3008</v>
      </c>
      <c r="H77" s="264">
        <f>'Material take off'!G304</f>
        <v>0</v>
      </c>
    </row>
    <row r="78" spans="1:9" s="256" customFormat="1" ht="12" customHeight="1" x14ac:dyDescent="0.2">
      <c r="A78" s="232"/>
      <c r="B78" s="195"/>
      <c r="C78" s="196" t="s">
        <v>93</v>
      </c>
      <c r="D78" s="196">
        <v>6340.2</v>
      </c>
      <c r="E78" s="197"/>
      <c r="F78" s="198">
        <v>1372</v>
      </c>
      <c r="G78" s="198">
        <v>0</v>
      </c>
      <c r="H78" s="264"/>
    </row>
    <row r="79" spans="1:9" s="256" customFormat="1" ht="12" customHeight="1" x14ac:dyDescent="0.2">
      <c r="A79" s="232"/>
      <c r="B79" s="195"/>
      <c r="C79" s="196" t="s">
        <v>96</v>
      </c>
      <c r="D79" s="196">
        <v>6340.3</v>
      </c>
      <c r="E79" s="197"/>
      <c r="F79" s="198">
        <f>'Material take off'!F309</f>
        <v>360</v>
      </c>
      <c r="G79" s="198">
        <v>360</v>
      </c>
      <c r="H79" s="264">
        <f>'Material take off'!G309</f>
        <v>0</v>
      </c>
    </row>
    <row r="80" spans="1:9" ht="12" customHeight="1" x14ac:dyDescent="0.25">
      <c r="A80" s="245"/>
      <c r="B80" s="146"/>
      <c r="C80" s="24" t="s">
        <v>94</v>
      </c>
      <c r="D80" s="77" t="s">
        <v>97</v>
      </c>
      <c r="E80" s="65"/>
      <c r="F80" s="162">
        <v>0</v>
      </c>
      <c r="G80" s="162">
        <v>0</v>
      </c>
      <c r="H80" s="240"/>
    </row>
    <row r="81" spans="1:9" s="246" customFormat="1" ht="12" customHeight="1" x14ac:dyDescent="0.25">
      <c r="A81" s="245" t="e">
        <f>IF(ISBLANK(#REF!),"",IF((#REF!&gt;=1),(COUNT($A$14:A77)+1),""))</f>
        <v>#REF!</v>
      </c>
      <c r="B81" s="107"/>
      <c r="C81" s="305" t="s">
        <v>477</v>
      </c>
      <c r="D81" s="298"/>
      <c r="E81" s="299"/>
      <c r="F81" s="168">
        <f>SUM(F77:F80)</f>
        <v>4740</v>
      </c>
      <c r="G81" s="168">
        <f>SUM(G77:G80)</f>
        <v>3368</v>
      </c>
      <c r="H81" s="248">
        <f>SUM(H77:H80)</f>
        <v>0</v>
      </c>
    </row>
    <row r="82" spans="1:9" ht="12" customHeight="1" x14ac:dyDescent="0.2">
      <c r="A82" s="232"/>
      <c r="B82" s="154" t="s">
        <v>244</v>
      </c>
      <c r="C82" s="181"/>
      <c r="D82" s="181">
        <v>6350</v>
      </c>
      <c r="E82" s="181"/>
      <c r="F82" s="182"/>
      <c r="G82" s="182"/>
      <c r="H82" s="254"/>
    </row>
    <row r="83" spans="1:9" s="256" customFormat="1" ht="12" customHeight="1" x14ac:dyDescent="0.2">
      <c r="A83" s="232"/>
      <c r="B83" s="148"/>
      <c r="C83" s="196" t="s">
        <v>98</v>
      </c>
      <c r="D83" s="196">
        <v>6350.1</v>
      </c>
      <c r="E83" s="197"/>
      <c r="F83" s="198">
        <f>'Material take off'!F316</f>
        <v>1008.88</v>
      </c>
      <c r="G83" s="198">
        <v>1008.88</v>
      </c>
      <c r="H83" s="265">
        <f>'Material take off'!G316</f>
        <v>0</v>
      </c>
    </row>
    <row r="84" spans="1:9" ht="12" customHeight="1" x14ac:dyDescent="0.2">
      <c r="A84" s="232"/>
      <c r="B84" s="146">
        <v>0</v>
      </c>
      <c r="C84" s="24" t="s">
        <v>107</v>
      </c>
      <c r="D84" s="59" t="s">
        <v>106</v>
      </c>
      <c r="E84" s="25">
        <v>0</v>
      </c>
      <c r="F84" s="162">
        <f>B84*E84</f>
        <v>0</v>
      </c>
      <c r="G84" s="162">
        <f>D84*H84</f>
        <v>0</v>
      </c>
      <c r="H84" s="240">
        <v>0</v>
      </c>
    </row>
    <row r="85" spans="1:9" ht="12" customHeight="1" x14ac:dyDescent="0.2">
      <c r="A85" s="232"/>
      <c r="B85" s="146"/>
      <c r="C85" s="24" t="s">
        <v>108</v>
      </c>
      <c r="D85" s="59" t="s">
        <v>109</v>
      </c>
      <c r="E85" s="25"/>
      <c r="F85" s="162">
        <f>B85*E85</f>
        <v>0</v>
      </c>
      <c r="G85" s="162">
        <f>D85*H85</f>
        <v>0</v>
      </c>
      <c r="H85" s="240">
        <v>0</v>
      </c>
    </row>
    <row r="86" spans="1:9" s="246" customFormat="1" ht="12" customHeight="1" x14ac:dyDescent="0.2">
      <c r="A86" s="247"/>
      <c r="B86" s="40"/>
      <c r="C86" s="297" t="s">
        <v>477</v>
      </c>
      <c r="D86" s="298"/>
      <c r="E86" s="299"/>
      <c r="F86" s="168">
        <f>SUM(F83:F85)</f>
        <v>1008.88</v>
      </c>
      <c r="G86" s="168">
        <f>SUM(G83:G85)</f>
        <v>1008.88</v>
      </c>
      <c r="H86" s="248">
        <f>SUM(H83:H85)</f>
        <v>0</v>
      </c>
    </row>
    <row r="87" spans="1:9" ht="12" customHeight="1" x14ac:dyDescent="0.25">
      <c r="A87" s="245"/>
      <c r="B87" s="169" t="s">
        <v>103</v>
      </c>
      <c r="C87" s="170"/>
      <c r="D87" s="170">
        <v>6360</v>
      </c>
      <c r="E87" s="166"/>
      <c r="F87" s="167"/>
      <c r="G87" s="167"/>
      <c r="H87" s="243"/>
    </row>
    <row r="88" spans="1:9" s="256" customFormat="1" ht="12" customHeight="1" x14ac:dyDescent="0.25">
      <c r="A88" s="245"/>
      <c r="B88" s="148"/>
      <c r="C88" s="66" t="s">
        <v>464</v>
      </c>
      <c r="D88" s="66">
        <v>6360.1</v>
      </c>
      <c r="E88" s="189"/>
      <c r="F88" s="162">
        <f>'Material take off'!F323</f>
        <v>3712.5</v>
      </c>
      <c r="G88" s="162">
        <v>3712</v>
      </c>
      <c r="H88" s="240">
        <f>'Material take off'!G323</f>
        <v>0</v>
      </c>
      <c r="I88" s="256" t="s">
        <v>5</v>
      </c>
    </row>
    <row r="89" spans="1:9" ht="12" customHeight="1" x14ac:dyDescent="0.2">
      <c r="A89" s="266"/>
      <c r="B89" s="146">
        <v>1</v>
      </c>
      <c r="C89" s="24" t="s">
        <v>332</v>
      </c>
      <c r="D89" s="24">
        <v>6360.2</v>
      </c>
      <c r="E89" s="25">
        <v>350</v>
      </c>
      <c r="F89" s="162">
        <f>'Material take off'!F327</f>
        <v>1323</v>
      </c>
      <c r="G89" s="162">
        <v>1323</v>
      </c>
      <c r="H89" s="240">
        <f>'Material take off'!G327</f>
        <v>0</v>
      </c>
    </row>
    <row r="90" spans="1:9" s="249" customFormat="1" ht="12" customHeight="1" x14ac:dyDescent="0.25">
      <c r="A90" s="245"/>
      <c r="B90" s="300" t="s">
        <v>477</v>
      </c>
      <c r="C90" s="311"/>
      <c r="D90" s="311"/>
      <c r="E90" s="312"/>
      <c r="F90" s="168">
        <f>SUM(F88:F89)</f>
        <v>5035.5</v>
      </c>
      <c r="G90" s="168">
        <f>SUM(G88:G89)</f>
        <v>5035</v>
      </c>
      <c r="H90" s="248">
        <f>SUM(H88:H89)</f>
        <v>0</v>
      </c>
    </row>
    <row r="91" spans="1:9" ht="12" customHeight="1" x14ac:dyDescent="0.25">
      <c r="A91" s="245"/>
      <c r="B91" s="199" t="s">
        <v>110</v>
      </c>
      <c r="C91" s="200"/>
      <c r="D91" s="200">
        <v>6370</v>
      </c>
      <c r="E91" s="200"/>
      <c r="F91" s="201"/>
      <c r="G91" s="201"/>
      <c r="H91" s="267"/>
    </row>
    <row r="92" spans="1:9" s="256" customFormat="1" ht="12" customHeight="1" x14ac:dyDescent="0.25">
      <c r="A92" s="245"/>
      <c r="B92" s="202"/>
      <c r="C92" s="203" t="s">
        <v>113</v>
      </c>
      <c r="D92" s="203">
        <v>6370.1</v>
      </c>
      <c r="E92" s="204"/>
      <c r="F92" s="185">
        <f>'Material take off'!F334</f>
        <v>1430.4</v>
      </c>
      <c r="G92" s="185">
        <v>1430.4</v>
      </c>
      <c r="H92" s="255">
        <f>'Material take off'!G334</f>
        <v>0</v>
      </c>
    </row>
    <row r="93" spans="1:9" ht="12" customHeight="1" x14ac:dyDescent="0.25">
      <c r="A93" s="245"/>
      <c r="B93" s="147"/>
      <c r="C93" s="71" t="s">
        <v>152</v>
      </c>
      <c r="D93" s="66">
        <v>6370.2</v>
      </c>
      <c r="E93" s="65"/>
      <c r="F93" s="162">
        <v>1280</v>
      </c>
      <c r="G93" s="162">
        <v>0</v>
      </c>
      <c r="H93" s="240"/>
    </row>
    <row r="94" spans="1:9" s="246" customFormat="1" ht="12" customHeight="1" x14ac:dyDescent="0.25">
      <c r="A94" s="245"/>
      <c r="B94" s="291" t="s">
        <v>477</v>
      </c>
      <c r="C94" s="313"/>
      <c r="D94" s="313"/>
      <c r="E94" s="314"/>
      <c r="F94" s="164">
        <f>SUM(F92:F93)</f>
        <v>2710.4</v>
      </c>
      <c r="G94" s="164">
        <f>SUM(G92:G93)</f>
        <v>1430.4</v>
      </c>
      <c r="H94" s="241">
        <f>SUM(H92:H93)</f>
        <v>0</v>
      </c>
    </row>
    <row r="95" spans="1:9" ht="12" customHeight="1" x14ac:dyDescent="0.25">
      <c r="A95" s="245" t="e">
        <f>IF(ISBLANK(#REF!),"",IF((#REF!&gt;=1),(COUNT($A$14:A86)+1),""))</f>
        <v>#REF!</v>
      </c>
      <c r="B95" s="169" t="s">
        <v>482</v>
      </c>
      <c r="C95" s="170"/>
      <c r="D95" s="170">
        <v>6380</v>
      </c>
      <c r="E95" s="166"/>
      <c r="F95" s="167"/>
      <c r="G95" s="167"/>
      <c r="H95" s="243"/>
    </row>
    <row r="96" spans="1:9" s="238" customFormat="1" ht="12" customHeight="1" x14ac:dyDescent="0.2">
      <c r="A96" s="268"/>
      <c r="B96" s="148"/>
      <c r="C96" s="66" t="s">
        <v>105</v>
      </c>
      <c r="D96" s="66">
        <v>6380.1</v>
      </c>
      <c r="E96" s="191"/>
      <c r="F96" s="162">
        <f>'Material take off'!F349</f>
        <v>5990</v>
      </c>
      <c r="G96" s="162">
        <v>5990</v>
      </c>
      <c r="H96" s="240">
        <f>'Material take off'!G349</f>
        <v>0</v>
      </c>
    </row>
    <row r="97" spans="1:9" ht="12" customHeight="1" x14ac:dyDescent="0.25">
      <c r="A97" s="245"/>
      <c r="B97" s="146"/>
      <c r="C97" s="24" t="s">
        <v>111</v>
      </c>
      <c r="D97" s="24">
        <v>6380.2</v>
      </c>
      <c r="E97" s="25"/>
      <c r="F97" s="162">
        <v>1372</v>
      </c>
      <c r="G97" s="162">
        <f>D97*H97</f>
        <v>0</v>
      </c>
      <c r="H97" s="240">
        <v>0</v>
      </c>
      <c r="I97" s="229" t="s">
        <v>4</v>
      </c>
    </row>
    <row r="98" spans="1:9" ht="12" customHeight="1" x14ac:dyDescent="0.25">
      <c r="A98" s="245"/>
      <c r="B98" s="146"/>
      <c r="C98" s="24" t="s">
        <v>112</v>
      </c>
      <c r="D98" s="24">
        <v>6380.3</v>
      </c>
      <c r="E98" s="25"/>
      <c r="F98" s="162">
        <f>B98*E98</f>
        <v>0</v>
      </c>
      <c r="G98" s="162">
        <f>D98*H98</f>
        <v>0</v>
      </c>
      <c r="H98" s="240">
        <v>0</v>
      </c>
    </row>
    <row r="99" spans="1:9" s="246" customFormat="1" ht="12" customHeight="1" x14ac:dyDescent="0.25">
      <c r="A99" s="245"/>
      <c r="B99" s="40"/>
      <c r="C99" s="306" t="s">
        <v>477</v>
      </c>
      <c r="D99" s="307"/>
      <c r="E99" s="308"/>
      <c r="F99" s="168">
        <f>SUM(F96:F98)</f>
        <v>7362</v>
      </c>
      <c r="G99" s="168">
        <f>SUM(G96:G98)</f>
        <v>5990</v>
      </c>
      <c r="H99" s="248">
        <f>SUM(H97:H98)</f>
        <v>0</v>
      </c>
    </row>
    <row r="100" spans="1:9" ht="12" customHeight="1" x14ac:dyDescent="0.25">
      <c r="A100" s="245"/>
      <c r="B100" s="205" t="s">
        <v>114</v>
      </c>
      <c r="C100" s="206"/>
      <c r="D100" s="206">
        <v>6390</v>
      </c>
      <c r="E100" s="206"/>
      <c r="F100" s="207"/>
      <c r="G100" s="207"/>
      <c r="H100" s="269"/>
    </row>
    <row r="101" spans="1:9" ht="12" customHeight="1" x14ac:dyDescent="0.25">
      <c r="A101" s="245"/>
      <c r="B101" s="145"/>
      <c r="C101" s="208" t="s">
        <v>320</v>
      </c>
      <c r="D101" s="172">
        <v>6390.1</v>
      </c>
      <c r="E101" s="209">
        <v>650</v>
      </c>
      <c r="F101" s="162">
        <f>'Material take off'!F350</f>
        <v>0</v>
      </c>
      <c r="G101" s="162">
        <f>'Material take off'!H350</f>
        <v>0</v>
      </c>
      <c r="H101" s="253"/>
    </row>
    <row r="102" spans="1:9" ht="12" customHeight="1" x14ac:dyDescent="0.25">
      <c r="A102" s="245"/>
      <c r="B102" s="145"/>
      <c r="C102" s="208" t="s">
        <v>313</v>
      </c>
      <c r="D102" s="172">
        <v>6390.2</v>
      </c>
      <c r="E102" s="209">
        <v>550</v>
      </c>
      <c r="F102" s="162">
        <f>'Material take off'!F351</f>
        <v>0</v>
      </c>
      <c r="G102" s="162">
        <f>'Material take off'!H351</f>
        <v>0</v>
      </c>
      <c r="H102" s="253"/>
    </row>
    <row r="103" spans="1:9" ht="12" customHeight="1" x14ac:dyDescent="0.25">
      <c r="A103" s="245"/>
      <c r="B103" s="145">
        <v>16</v>
      </c>
      <c r="C103" s="172" t="s">
        <v>75</v>
      </c>
      <c r="D103" s="172">
        <v>6390.2</v>
      </c>
      <c r="E103" s="209">
        <v>125</v>
      </c>
      <c r="F103" s="162">
        <f>B103*E103</f>
        <v>2000</v>
      </c>
      <c r="G103" s="162">
        <v>2000</v>
      </c>
      <c r="H103" s="253"/>
      <c r="I103" s="229" t="s">
        <v>6</v>
      </c>
    </row>
    <row r="104" spans="1:9" ht="12" customHeight="1" x14ac:dyDescent="0.25">
      <c r="A104" s="245"/>
      <c r="B104" s="145"/>
      <c r="C104" s="172" t="s">
        <v>115</v>
      </c>
      <c r="D104" s="172">
        <v>6390.3</v>
      </c>
      <c r="E104" s="209">
        <v>112</v>
      </c>
      <c r="F104" s="162">
        <f>'Material take off'!F353</f>
        <v>0</v>
      </c>
      <c r="G104" s="162">
        <f>'Material take off'!H353</f>
        <v>0</v>
      </c>
      <c r="H104" s="253"/>
    </row>
    <row r="105" spans="1:9" ht="12" customHeight="1" x14ac:dyDescent="0.2">
      <c r="A105" s="232"/>
      <c r="B105" s="146">
        <v>0</v>
      </c>
      <c r="C105" s="26" t="s">
        <v>155</v>
      </c>
      <c r="D105" s="60" t="s">
        <v>116</v>
      </c>
      <c r="E105" s="27">
        <v>225</v>
      </c>
      <c r="F105" s="162">
        <v>900</v>
      </c>
      <c r="G105" s="162">
        <v>900</v>
      </c>
      <c r="H105" s="240">
        <f>'Material take off'!G354</f>
        <v>0</v>
      </c>
    </row>
    <row r="106" spans="1:9" s="246" customFormat="1" ht="12" customHeight="1" x14ac:dyDescent="0.2">
      <c r="A106" s="247"/>
      <c r="B106" s="108"/>
      <c r="C106" s="305" t="s">
        <v>477</v>
      </c>
      <c r="D106" s="292"/>
      <c r="E106" s="296"/>
      <c r="F106" s="164">
        <f>SUM(F101:F105)</f>
        <v>2900</v>
      </c>
      <c r="G106" s="164">
        <f>SUM(G101:G105)</f>
        <v>2900</v>
      </c>
      <c r="H106" s="241">
        <f>SUM(H101:H105)</f>
        <v>0</v>
      </c>
    </row>
    <row r="107" spans="1:9" ht="12" customHeight="1" x14ac:dyDescent="0.25">
      <c r="A107" s="245"/>
      <c r="B107" s="169" t="s">
        <v>117</v>
      </c>
      <c r="C107" s="170"/>
      <c r="D107" s="170">
        <v>6400</v>
      </c>
      <c r="E107" s="166"/>
      <c r="F107" s="167"/>
      <c r="G107" s="167"/>
      <c r="H107" s="243"/>
    </row>
    <row r="108" spans="1:9" s="256" customFormat="1" ht="12" customHeight="1" x14ac:dyDescent="0.25">
      <c r="A108" s="245"/>
      <c r="B108" s="146">
        <v>550</v>
      </c>
      <c r="C108" s="26" t="s">
        <v>118</v>
      </c>
      <c r="D108" s="26">
        <v>6400.1</v>
      </c>
      <c r="E108" s="210">
        <v>6.25</v>
      </c>
      <c r="F108" s="162">
        <f>B108*E108</f>
        <v>3437.5</v>
      </c>
      <c r="G108" s="162">
        <v>3427.5</v>
      </c>
      <c r="H108" s="240"/>
      <c r="I108" s="256" t="s">
        <v>7</v>
      </c>
    </row>
    <row r="109" spans="1:9" ht="12" customHeight="1" x14ac:dyDescent="0.25">
      <c r="A109" s="245"/>
      <c r="B109" s="146">
        <v>0</v>
      </c>
      <c r="C109" s="24" t="s">
        <v>307</v>
      </c>
      <c r="D109" s="66">
        <v>6400.2</v>
      </c>
      <c r="E109" s="139">
        <v>0</v>
      </c>
      <c r="F109" s="162">
        <f>B109*E109</f>
        <v>0</v>
      </c>
      <c r="G109" s="162">
        <f>D109*H109</f>
        <v>0</v>
      </c>
      <c r="H109" s="240">
        <v>0</v>
      </c>
    </row>
    <row r="110" spans="1:9" ht="12" customHeight="1" x14ac:dyDescent="0.25">
      <c r="A110" s="245"/>
      <c r="B110" s="146">
        <v>1</v>
      </c>
      <c r="C110" s="24" t="s">
        <v>119</v>
      </c>
      <c r="D110" s="66">
        <v>6400.3</v>
      </c>
      <c r="E110" s="139">
        <v>1000</v>
      </c>
      <c r="F110" s="162">
        <f>B110*E110</f>
        <v>1000</v>
      </c>
      <c r="G110" s="162">
        <v>1000</v>
      </c>
      <c r="H110" s="240">
        <v>0</v>
      </c>
    </row>
    <row r="111" spans="1:9" s="246" customFormat="1" ht="12" customHeight="1" x14ac:dyDescent="0.25">
      <c r="A111" s="245"/>
      <c r="B111" s="109"/>
      <c r="C111" s="289" t="s">
        <v>477</v>
      </c>
      <c r="D111" s="298"/>
      <c r="E111" s="298"/>
      <c r="F111" s="194">
        <f>SUM(F108:F110)</f>
        <v>4437.5</v>
      </c>
      <c r="G111" s="194">
        <f>SUM(G108:G110)</f>
        <v>4427.5</v>
      </c>
      <c r="H111" s="263">
        <f>SUM(H108:H110)</f>
        <v>0</v>
      </c>
    </row>
    <row r="112" spans="1:9" ht="12" customHeight="1" x14ac:dyDescent="0.25">
      <c r="A112" s="245"/>
      <c r="B112" s="169" t="s">
        <v>484</v>
      </c>
      <c r="C112" s="170"/>
      <c r="D112" s="170">
        <v>6420</v>
      </c>
      <c r="E112" s="166"/>
      <c r="F112" s="167"/>
      <c r="G112" s="167"/>
      <c r="H112" s="243"/>
    </row>
    <row r="113" spans="1:10" ht="12" customHeight="1" x14ac:dyDescent="0.25">
      <c r="A113" s="245"/>
      <c r="B113" s="146">
        <v>0</v>
      </c>
      <c r="C113" s="24" t="s">
        <v>484</v>
      </c>
      <c r="D113" s="59" t="s">
        <v>157</v>
      </c>
      <c r="E113" s="25">
        <v>0</v>
      </c>
      <c r="F113" s="178">
        <f>'Material take off'!F375</f>
        <v>2561</v>
      </c>
      <c r="G113" s="178">
        <v>2561</v>
      </c>
      <c r="H113" s="253">
        <f>'Material take off'!G375</f>
        <v>0</v>
      </c>
      <c r="I113" s="229" t="s">
        <v>4</v>
      </c>
    </row>
    <row r="114" spans="1:10" ht="12" customHeight="1" x14ac:dyDescent="0.25">
      <c r="A114" s="245"/>
      <c r="B114" s="37"/>
      <c r="C114" s="303" t="s">
        <v>477</v>
      </c>
      <c r="D114" s="292"/>
      <c r="E114" s="296"/>
      <c r="F114" s="168">
        <f>F113</f>
        <v>2561</v>
      </c>
      <c r="G114" s="168">
        <f>G113</f>
        <v>2561</v>
      </c>
      <c r="H114" s="253">
        <f>H113</f>
        <v>0</v>
      </c>
    </row>
    <row r="115" spans="1:10" ht="12" customHeight="1" x14ac:dyDescent="0.25">
      <c r="A115" s="245"/>
      <c r="B115" s="110"/>
      <c r="C115" s="111"/>
      <c r="D115" s="211"/>
      <c r="E115" s="212"/>
      <c r="F115" s="174"/>
      <c r="G115" s="174"/>
      <c r="H115" s="251"/>
    </row>
    <row r="116" spans="1:10" ht="12" customHeight="1" x14ac:dyDescent="0.25">
      <c r="A116" s="245"/>
      <c r="B116" s="146"/>
      <c r="C116" s="112"/>
      <c r="D116" s="215"/>
      <c r="E116" s="216" t="s">
        <v>477</v>
      </c>
      <c r="F116" s="178">
        <f>F114+F111+F106+F99+F94+F90+F86+F81+F75+F70+F65+F60+F54+F48+F43+F38+F33+F28+F20+F12</f>
        <v>125712.38</v>
      </c>
      <c r="G116" s="178">
        <f>G114+G111+G106+G99+G94+G90+G86+G81+G75+G70+G65+G60+G54+G48+G43+G38+G33+G28+G20+G12</f>
        <v>117837.88</v>
      </c>
      <c r="H116" s="253"/>
      <c r="I116" s="270"/>
      <c r="J116" s="270"/>
    </row>
    <row r="117" spans="1:10" ht="12" customHeight="1" x14ac:dyDescent="0.25">
      <c r="A117" s="245"/>
      <c r="B117" s="64"/>
      <c r="C117" s="153"/>
      <c r="D117" s="215"/>
      <c r="E117" s="215"/>
      <c r="F117" s="198"/>
      <c r="G117" s="198"/>
      <c r="H117" s="264"/>
    </row>
    <row r="118" spans="1:10" ht="12" customHeight="1" x14ac:dyDescent="0.25">
      <c r="A118" s="245"/>
      <c r="B118" s="101"/>
      <c r="C118" s="141"/>
      <c r="D118" s="217"/>
      <c r="E118" s="217" t="s">
        <v>170</v>
      </c>
      <c r="F118" s="218">
        <f>((F116-F9)*0.1)</f>
        <v>12571.238000000001</v>
      </c>
      <c r="G118" s="218">
        <f>((G116-G9)*0.1)</f>
        <v>11783.788</v>
      </c>
      <c r="H118" s="264"/>
    </row>
    <row r="119" spans="1:10" ht="12" customHeight="1" x14ac:dyDescent="0.25">
      <c r="A119" s="245"/>
      <c r="B119" s="317" t="s">
        <v>120</v>
      </c>
      <c r="C119" s="318"/>
      <c r="D119" s="181">
        <v>6410</v>
      </c>
      <c r="E119" s="219"/>
      <c r="F119" s="219"/>
      <c r="G119" s="220"/>
      <c r="H119" s="271"/>
    </row>
    <row r="120" spans="1:10" ht="12" customHeight="1" x14ac:dyDescent="0.25">
      <c r="A120" s="245"/>
      <c r="B120" s="150"/>
      <c r="C120" s="142" t="s">
        <v>121</v>
      </c>
      <c r="D120" s="221">
        <v>6410.1</v>
      </c>
      <c r="E120" s="143"/>
      <c r="F120" s="140">
        <v>375</v>
      </c>
      <c r="G120" s="140">
        <v>375</v>
      </c>
      <c r="H120" s="240"/>
    </row>
    <row r="121" spans="1:10" s="256" customFormat="1" ht="12" customHeight="1" x14ac:dyDescent="0.25">
      <c r="A121" s="245"/>
      <c r="B121" s="222"/>
      <c r="C121" s="26" t="s">
        <v>122</v>
      </c>
      <c r="D121" s="26">
        <v>6410.2</v>
      </c>
      <c r="E121" s="107"/>
      <c r="F121" s="162">
        <f>((F116-F9)*15%)</f>
        <v>18856.857</v>
      </c>
      <c r="G121" s="162">
        <f>((G116-G9)*15%)</f>
        <v>17675.682000000001</v>
      </c>
      <c r="H121" s="240"/>
      <c r="I121" s="256" t="s">
        <v>8</v>
      </c>
    </row>
    <row r="122" spans="1:10" s="256" customFormat="1" ht="12" customHeight="1" x14ac:dyDescent="0.25">
      <c r="A122" s="245"/>
      <c r="B122" s="223"/>
      <c r="C122" s="295" t="s">
        <v>477</v>
      </c>
      <c r="D122" s="292"/>
      <c r="E122" s="296"/>
      <c r="F122" s="162">
        <f>SUM(F120:F121)</f>
        <v>19231.857</v>
      </c>
      <c r="G122" s="162">
        <f>SUM(G120:G121)</f>
        <v>18050.682000000001</v>
      </c>
      <c r="H122" s="240">
        <f>SUM(H120:H121)</f>
        <v>0</v>
      </c>
      <c r="I122" s="256" t="s">
        <v>9</v>
      </c>
    </row>
    <row r="123" spans="1:10" ht="15.75" x14ac:dyDescent="0.25">
      <c r="A123" s="245"/>
      <c r="B123" s="323" t="s">
        <v>85</v>
      </c>
      <c r="C123" s="323"/>
      <c r="D123" s="323"/>
      <c r="E123" s="323"/>
      <c r="F123" s="280">
        <f>SUM(F122,F118,F116)</f>
        <v>157515.47500000001</v>
      </c>
      <c r="G123" s="224">
        <f>SUM(G122,G118,G116)</f>
        <v>147672.35</v>
      </c>
      <c r="H123" s="272">
        <f>SUM(H12,H20,H28,H33,H38,H43,H48,H54,H60,H65,H70,H75,H81,H86,H90,H94,H99,H106,H111,H122,H114)</f>
        <v>3000</v>
      </c>
    </row>
    <row r="124" spans="1:10" ht="12" customHeight="1" x14ac:dyDescent="0.25">
      <c r="A124" s="245"/>
    </row>
    <row r="125" spans="1:10" ht="12" customHeight="1" x14ac:dyDescent="0.25">
      <c r="A125" s="245"/>
    </row>
    <row r="126" spans="1:10" ht="12" customHeight="1" x14ac:dyDescent="0.25">
      <c r="A126" s="245"/>
    </row>
    <row r="127" spans="1:10" ht="12" customHeight="1" x14ac:dyDescent="0.25">
      <c r="A127" s="245"/>
    </row>
    <row r="128" spans="1:10" ht="12" customHeight="1" x14ac:dyDescent="0.25">
      <c r="A128" s="245"/>
    </row>
    <row r="129" spans="1:1" ht="12" customHeight="1" x14ac:dyDescent="0.25">
      <c r="A129" s="245"/>
    </row>
    <row r="130" spans="1:1" ht="12" customHeight="1" x14ac:dyDescent="0.25">
      <c r="A130" s="245"/>
    </row>
    <row r="131" spans="1:1" ht="12" customHeight="1" x14ac:dyDescent="0.25">
      <c r="A131" s="245"/>
    </row>
    <row r="132" spans="1:1" ht="12" customHeight="1" x14ac:dyDescent="0.25">
      <c r="A132" s="245"/>
    </row>
    <row r="133" spans="1:1" ht="12" customHeight="1" x14ac:dyDescent="0.25">
      <c r="A133" s="245"/>
    </row>
    <row r="134" spans="1:1" ht="12" customHeight="1" x14ac:dyDescent="0.25">
      <c r="A134" s="245"/>
    </row>
    <row r="135" spans="1:1" ht="12" customHeight="1" x14ac:dyDescent="0.25">
      <c r="A135" s="245"/>
    </row>
    <row r="136" spans="1:1" ht="12" customHeight="1" x14ac:dyDescent="0.25">
      <c r="A136" s="245"/>
    </row>
    <row r="137" spans="1:1" ht="12" customHeight="1" x14ac:dyDescent="0.25">
      <c r="A137" s="245"/>
    </row>
    <row r="138" spans="1:1" ht="12" customHeight="1" x14ac:dyDescent="0.25">
      <c r="A138" s="245"/>
    </row>
    <row r="139" spans="1:1" ht="12" customHeight="1" x14ac:dyDescent="0.25">
      <c r="A139" s="245"/>
    </row>
    <row r="140" spans="1:1" ht="12" customHeight="1" x14ac:dyDescent="0.25">
      <c r="A140" s="245"/>
    </row>
    <row r="141" spans="1:1" ht="12" customHeight="1" x14ac:dyDescent="0.25">
      <c r="A141" s="245"/>
    </row>
    <row r="142" spans="1:1" ht="12" customHeight="1" x14ac:dyDescent="0.25">
      <c r="A142" s="245"/>
    </row>
    <row r="143" spans="1:1" ht="12" customHeight="1" x14ac:dyDescent="0.25">
      <c r="A143" s="245"/>
    </row>
    <row r="144" spans="1:1" ht="12" customHeight="1" x14ac:dyDescent="0.25">
      <c r="A144" s="245"/>
    </row>
    <row r="145" spans="1:1" ht="12" customHeight="1" x14ac:dyDescent="0.25">
      <c r="A145" s="245"/>
    </row>
    <row r="146" spans="1:1" ht="12" customHeight="1" x14ac:dyDescent="0.25">
      <c r="A146" s="245"/>
    </row>
    <row r="147" spans="1:1" ht="12" customHeight="1" x14ac:dyDescent="0.25">
      <c r="A147" s="245"/>
    </row>
    <row r="148" spans="1:1" ht="12" customHeight="1" x14ac:dyDescent="0.25">
      <c r="A148" s="245"/>
    </row>
    <row r="149" spans="1:1" ht="12" customHeight="1" x14ac:dyDescent="0.25">
      <c r="A149" s="245"/>
    </row>
    <row r="150" spans="1:1" ht="12" customHeight="1" x14ac:dyDescent="0.25">
      <c r="A150" s="245"/>
    </row>
    <row r="151" spans="1:1" ht="12" customHeight="1" x14ac:dyDescent="0.25">
      <c r="A151" s="245"/>
    </row>
    <row r="152" spans="1:1" ht="12" customHeight="1" x14ac:dyDescent="0.25">
      <c r="A152" s="245"/>
    </row>
    <row r="153" spans="1:1" ht="12" customHeight="1" x14ac:dyDescent="0.25">
      <c r="A153" s="245"/>
    </row>
    <row r="154" spans="1:1" ht="12" customHeight="1" x14ac:dyDescent="0.25">
      <c r="A154" s="245"/>
    </row>
    <row r="155" spans="1:1" ht="12" customHeight="1" x14ac:dyDescent="0.25">
      <c r="A155" s="245"/>
    </row>
    <row r="156" spans="1:1" ht="12" customHeight="1" x14ac:dyDescent="0.25">
      <c r="A156" s="245"/>
    </row>
    <row r="157" spans="1:1" ht="12" customHeight="1" x14ac:dyDescent="0.25">
      <c r="A157" s="245"/>
    </row>
    <row r="158" spans="1:1" ht="12" customHeight="1" x14ac:dyDescent="0.25">
      <c r="A158" s="245"/>
    </row>
    <row r="159" spans="1:1" ht="12" customHeight="1" x14ac:dyDescent="0.25">
      <c r="A159" s="245"/>
    </row>
    <row r="160" spans="1:1" ht="12" customHeight="1" x14ac:dyDescent="0.25">
      <c r="A160" s="245"/>
    </row>
    <row r="161" spans="1:1" ht="12" customHeight="1" x14ac:dyDescent="0.25">
      <c r="A161" s="245"/>
    </row>
    <row r="162" spans="1:1" ht="12" customHeight="1" x14ac:dyDescent="0.25">
      <c r="A162" s="245"/>
    </row>
    <row r="163" spans="1:1" ht="12" customHeight="1" x14ac:dyDescent="0.25">
      <c r="A163" s="245"/>
    </row>
    <row r="164" spans="1:1" ht="12" customHeight="1" x14ac:dyDescent="0.25">
      <c r="A164" s="245"/>
    </row>
    <row r="165" spans="1:1" ht="12" customHeight="1" x14ac:dyDescent="0.25">
      <c r="A165" s="245"/>
    </row>
    <row r="166" spans="1:1" ht="12" customHeight="1" x14ac:dyDescent="0.25">
      <c r="A166" s="245"/>
    </row>
    <row r="167" spans="1:1" ht="12" customHeight="1" x14ac:dyDescent="0.25">
      <c r="A167" s="245"/>
    </row>
    <row r="168" spans="1:1" ht="12" customHeight="1" x14ac:dyDescent="0.25">
      <c r="A168" s="245"/>
    </row>
    <row r="169" spans="1:1" ht="12" customHeight="1" x14ac:dyDescent="0.25">
      <c r="A169" s="245"/>
    </row>
    <row r="170" spans="1:1" ht="12" customHeight="1" x14ac:dyDescent="0.25">
      <c r="A170" s="245"/>
    </row>
    <row r="171" spans="1:1" ht="12" customHeight="1" x14ac:dyDescent="0.25">
      <c r="A171" s="245"/>
    </row>
    <row r="172" spans="1:1" ht="12" customHeight="1" x14ac:dyDescent="0.25">
      <c r="A172" s="245"/>
    </row>
    <row r="173" spans="1:1" ht="12" customHeight="1" x14ac:dyDescent="0.25">
      <c r="A173" s="245"/>
    </row>
    <row r="174" spans="1:1" ht="12" customHeight="1" x14ac:dyDescent="0.25">
      <c r="A174" s="245"/>
    </row>
    <row r="175" spans="1:1" ht="12" customHeight="1" x14ac:dyDescent="0.25">
      <c r="A175" s="245"/>
    </row>
    <row r="176" spans="1:1" ht="12" customHeight="1" x14ac:dyDescent="0.25">
      <c r="A176" s="245"/>
    </row>
    <row r="177" spans="1:1" ht="12" customHeight="1" x14ac:dyDescent="0.25">
      <c r="A177" s="245"/>
    </row>
    <row r="178" spans="1:1" ht="12" customHeight="1" x14ac:dyDescent="0.25">
      <c r="A178" s="245"/>
    </row>
    <row r="179" spans="1:1" ht="12" customHeight="1" x14ac:dyDescent="0.25">
      <c r="A179" s="245"/>
    </row>
    <row r="180" spans="1:1" ht="12" customHeight="1" x14ac:dyDescent="0.25">
      <c r="A180" s="245"/>
    </row>
    <row r="181" spans="1:1" ht="12" customHeight="1" x14ac:dyDescent="0.25">
      <c r="A181" s="245"/>
    </row>
    <row r="182" spans="1:1" ht="12" customHeight="1" x14ac:dyDescent="0.25">
      <c r="A182" s="245"/>
    </row>
    <row r="183" spans="1:1" ht="12" customHeight="1" x14ac:dyDescent="0.25">
      <c r="A183" s="245"/>
    </row>
    <row r="184" spans="1:1" ht="12" customHeight="1" x14ac:dyDescent="0.25">
      <c r="A184" s="245"/>
    </row>
    <row r="185" spans="1:1" ht="12" customHeight="1" x14ac:dyDescent="0.25">
      <c r="A185" s="245"/>
    </row>
    <row r="186" spans="1:1" ht="12" customHeight="1" x14ac:dyDescent="0.25">
      <c r="A186" s="245"/>
    </row>
    <row r="187" spans="1:1" ht="12" customHeight="1" x14ac:dyDescent="0.25">
      <c r="A187" s="245"/>
    </row>
    <row r="188" spans="1:1" ht="12" customHeight="1" x14ac:dyDescent="0.25">
      <c r="A188" s="245"/>
    </row>
    <row r="189" spans="1:1" ht="12" customHeight="1" x14ac:dyDescent="0.25">
      <c r="A189" s="245"/>
    </row>
    <row r="190" spans="1:1" ht="12" customHeight="1" x14ac:dyDescent="0.25">
      <c r="A190" s="245"/>
    </row>
    <row r="191" spans="1:1" ht="12" customHeight="1" x14ac:dyDescent="0.25">
      <c r="A191" s="245"/>
    </row>
    <row r="192" spans="1:1" ht="12" customHeight="1" x14ac:dyDescent="0.25">
      <c r="A192" s="245"/>
    </row>
    <row r="193" spans="1:1" ht="12" customHeight="1" x14ac:dyDescent="0.25">
      <c r="A193" s="245"/>
    </row>
    <row r="194" spans="1:1" ht="12" customHeight="1" x14ac:dyDescent="0.25">
      <c r="A194" s="245"/>
    </row>
    <row r="195" spans="1:1" ht="12" customHeight="1" x14ac:dyDescent="0.25">
      <c r="A195" s="245"/>
    </row>
    <row r="196" spans="1:1" ht="12" customHeight="1" x14ac:dyDescent="0.25">
      <c r="A196" s="245"/>
    </row>
    <row r="197" spans="1:1" ht="12" customHeight="1" x14ac:dyDescent="0.25">
      <c r="A197" s="245"/>
    </row>
    <row r="198" spans="1:1" ht="12" customHeight="1" x14ac:dyDescent="0.25">
      <c r="A198" s="245"/>
    </row>
    <row r="199" spans="1:1" ht="12" customHeight="1" x14ac:dyDescent="0.25">
      <c r="A199" s="245"/>
    </row>
    <row r="200" spans="1:1" ht="12" customHeight="1" x14ac:dyDescent="0.25">
      <c r="A200" s="245"/>
    </row>
    <row r="201" spans="1:1" ht="12" customHeight="1" x14ac:dyDescent="0.25">
      <c r="A201" s="245"/>
    </row>
    <row r="202" spans="1:1" ht="12" customHeight="1" x14ac:dyDescent="0.25">
      <c r="A202" s="245"/>
    </row>
    <row r="203" spans="1:1" ht="12" customHeight="1" x14ac:dyDescent="0.25">
      <c r="A203" s="245"/>
    </row>
    <row r="204" spans="1:1" ht="12" customHeight="1" x14ac:dyDescent="0.25">
      <c r="A204" s="245"/>
    </row>
    <row r="205" spans="1:1" ht="12" customHeight="1" x14ac:dyDescent="0.25">
      <c r="A205" s="245"/>
    </row>
    <row r="206" spans="1:1" ht="12" customHeight="1" x14ac:dyDescent="0.25">
      <c r="A206" s="245"/>
    </row>
    <row r="207" spans="1:1" ht="12" customHeight="1" x14ac:dyDescent="0.25">
      <c r="A207" s="245"/>
    </row>
    <row r="208" spans="1:1" ht="12" customHeight="1" x14ac:dyDescent="0.25">
      <c r="A208" s="245"/>
    </row>
    <row r="209" spans="1:1" ht="12" customHeight="1" x14ac:dyDescent="0.25">
      <c r="A209" s="245"/>
    </row>
    <row r="210" spans="1:1" ht="12" customHeight="1" x14ac:dyDescent="0.25">
      <c r="A210" s="245"/>
    </row>
    <row r="211" spans="1:1" ht="12" customHeight="1" x14ac:dyDescent="0.25">
      <c r="A211" s="245"/>
    </row>
    <row r="212" spans="1:1" ht="12" customHeight="1" x14ac:dyDescent="0.25">
      <c r="A212" s="245"/>
    </row>
    <row r="213" spans="1:1" ht="12" customHeight="1" x14ac:dyDescent="0.25">
      <c r="A213" s="245"/>
    </row>
    <row r="214" spans="1:1" ht="12" customHeight="1" x14ac:dyDescent="0.25">
      <c r="A214" s="245"/>
    </row>
    <row r="215" spans="1:1" ht="12" customHeight="1" x14ac:dyDescent="0.25">
      <c r="A215" s="245"/>
    </row>
    <row r="216" spans="1:1" ht="12" customHeight="1" x14ac:dyDescent="0.25">
      <c r="A216" s="245"/>
    </row>
    <row r="217" spans="1:1" ht="12" customHeight="1" x14ac:dyDescent="0.25">
      <c r="A217" s="245"/>
    </row>
    <row r="218" spans="1:1" ht="12" customHeight="1" x14ac:dyDescent="0.25">
      <c r="A218" s="245"/>
    </row>
    <row r="219" spans="1:1" ht="12" customHeight="1" x14ac:dyDescent="0.25">
      <c r="A219" s="245"/>
    </row>
    <row r="220" spans="1:1" ht="12" customHeight="1" x14ac:dyDescent="0.25">
      <c r="A220" s="245"/>
    </row>
    <row r="221" spans="1:1" ht="12" customHeight="1" x14ac:dyDescent="0.25">
      <c r="A221" s="245"/>
    </row>
    <row r="222" spans="1:1" ht="12" customHeight="1" x14ac:dyDescent="0.25">
      <c r="A222" s="245"/>
    </row>
    <row r="223" spans="1:1" ht="12" customHeight="1" x14ac:dyDescent="0.25">
      <c r="A223" s="245"/>
    </row>
    <row r="224" spans="1:1" ht="12" customHeight="1" x14ac:dyDescent="0.25">
      <c r="A224" s="245"/>
    </row>
    <row r="225" spans="1:5" ht="12" customHeight="1" x14ac:dyDescent="0.25">
      <c r="A225" s="245"/>
    </row>
    <row r="226" spans="1:5" ht="12" customHeight="1" x14ac:dyDescent="0.25">
      <c r="A226" s="245"/>
    </row>
    <row r="227" spans="1:5" ht="12" customHeight="1" x14ac:dyDescent="0.25">
      <c r="A227" s="245"/>
    </row>
    <row r="228" spans="1:5" ht="12" customHeight="1" x14ac:dyDescent="0.25">
      <c r="A228" s="245"/>
    </row>
    <row r="229" spans="1:5" ht="12" customHeight="1" x14ac:dyDescent="0.25">
      <c r="A229" s="245"/>
    </row>
    <row r="230" spans="1:5" ht="12" customHeight="1" x14ac:dyDescent="0.2">
      <c r="A230" s="232"/>
    </row>
    <row r="231" spans="1:5" ht="12" customHeight="1" x14ac:dyDescent="0.25">
      <c r="A231" s="245" t="e">
        <f>IF(ISBLANK(#REF!),"",IF((#REF!&gt;=1),(COUNT($A$14:A230)+1),""))</f>
        <v>#REF!</v>
      </c>
    </row>
    <row r="232" spans="1:5" ht="12" customHeight="1" x14ac:dyDescent="0.2">
      <c r="A232" s="232"/>
    </row>
    <row r="233" spans="1:5" ht="12" customHeight="1" x14ac:dyDescent="0.25">
      <c r="A233" s="245"/>
    </row>
    <row r="234" spans="1:5" ht="12" customHeight="1" x14ac:dyDescent="0.25">
      <c r="A234" s="245" t="e">
        <f>IF(ISBLANK(#REF!),"",IF((#REF!&gt;=1),(COUNT($A$14:A232)+1),""))</f>
        <v>#REF!</v>
      </c>
    </row>
    <row r="235" spans="1:5" ht="12" customHeight="1" x14ac:dyDescent="0.25">
      <c r="A235" s="245"/>
    </row>
    <row r="236" spans="1:5" ht="12" customHeight="1" x14ac:dyDescent="0.25">
      <c r="A236" s="245"/>
    </row>
    <row r="237" spans="1:5" ht="12" customHeight="1" x14ac:dyDescent="0.25">
      <c r="A237" s="245"/>
      <c r="E237" s="275"/>
    </row>
    <row r="238" spans="1:5" ht="12" customHeight="1" x14ac:dyDescent="0.25">
      <c r="A238" s="245"/>
      <c r="E238" s="275"/>
    </row>
    <row r="239" spans="1:5" ht="12" customHeight="1" x14ac:dyDescent="0.25">
      <c r="A239" s="245"/>
    </row>
    <row r="240" spans="1:5" ht="12" customHeight="1" x14ac:dyDescent="0.25">
      <c r="A240" s="245"/>
      <c r="D240" s="324"/>
      <c r="E240" s="324"/>
    </row>
    <row r="241" spans="1:5" ht="12" customHeight="1" x14ac:dyDescent="0.25">
      <c r="A241" s="245"/>
      <c r="D241" s="325"/>
      <c r="E241" s="325"/>
    </row>
    <row r="242" spans="1:5" ht="12" customHeight="1" x14ac:dyDescent="0.25">
      <c r="A242" s="245"/>
    </row>
    <row r="243" spans="1:5" ht="12.75" customHeight="1" x14ac:dyDescent="0.2">
      <c r="D243" s="326"/>
      <c r="E243" s="326"/>
    </row>
    <row r="244" spans="1:5" ht="12" customHeight="1" x14ac:dyDescent="0.25">
      <c r="A244" s="245"/>
    </row>
    <row r="245" spans="1:5" ht="12" customHeight="1" x14ac:dyDescent="0.25">
      <c r="A245" s="245"/>
      <c r="D245" s="325"/>
      <c r="E245" s="325"/>
    </row>
    <row r="246" spans="1:5" ht="12" customHeight="1" x14ac:dyDescent="0.25">
      <c r="A246" s="245"/>
    </row>
    <row r="247" spans="1:5" ht="12" customHeight="1" x14ac:dyDescent="0.25">
      <c r="A247" s="245"/>
      <c r="D247" s="324"/>
      <c r="E247" s="324"/>
    </row>
    <row r="248" spans="1:5" ht="12" customHeight="1" x14ac:dyDescent="0.25">
      <c r="A248" s="245"/>
    </row>
    <row r="249" spans="1:5" ht="12" customHeight="1" x14ac:dyDescent="0.25">
      <c r="A249" s="245"/>
    </row>
    <row r="250" spans="1:5" ht="12" customHeight="1" x14ac:dyDescent="0.25">
      <c r="A250" s="245"/>
    </row>
    <row r="251" spans="1:5" ht="12" customHeight="1" x14ac:dyDescent="0.25">
      <c r="A251" s="245"/>
    </row>
    <row r="252" spans="1:5" ht="12" customHeight="1" x14ac:dyDescent="0.25">
      <c r="A252" s="245"/>
    </row>
    <row r="253" spans="1:5" ht="12" customHeight="1" x14ac:dyDescent="0.25">
      <c r="A253" s="245"/>
    </row>
    <row r="254" spans="1:5" ht="12" customHeight="1" x14ac:dyDescent="0.25">
      <c r="A254" s="245"/>
    </row>
    <row r="255" spans="1:5" ht="12" customHeight="1" x14ac:dyDescent="0.25">
      <c r="A255" s="245"/>
    </row>
    <row r="256" spans="1:5" ht="12" customHeight="1" x14ac:dyDescent="0.25">
      <c r="A256" s="245"/>
    </row>
    <row r="257" spans="1:1" ht="12" customHeight="1" x14ac:dyDescent="0.25">
      <c r="A257" s="245"/>
    </row>
    <row r="258" spans="1:1" ht="12" customHeight="1" x14ac:dyDescent="0.25">
      <c r="A258" s="245"/>
    </row>
    <row r="259" spans="1:1" ht="12" customHeight="1" x14ac:dyDescent="0.25">
      <c r="A259" s="245"/>
    </row>
    <row r="260" spans="1:1" ht="12" customHeight="1" x14ac:dyDescent="0.25">
      <c r="A260" s="245"/>
    </row>
    <row r="261" spans="1:1" ht="12" customHeight="1" x14ac:dyDescent="0.25">
      <c r="A261" s="245"/>
    </row>
    <row r="262" spans="1:1" ht="12" customHeight="1" x14ac:dyDescent="0.25">
      <c r="A262" s="245"/>
    </row>
    <row r="263" spans="1:1" ht="12" customHeight="1" x14ac:dyDescent="0.25">
      <c r="A263" s="245"/>
    </row>
    <row r="264" spans="1:1" ht="12" customHeight="1" x14ac:dyDescent="0.25">
      <c r="A264" s="245"/>
    </row>
    <row r="265" spans="1:1" ht="12" customHeight="1" x14ac:dyDescent="0.25">
      <c r="A265" s="245"/>
    </row>
    <row r="266" spans="1:1" ht="12" customHeight="1" x14ac:dyDescent="0.25">
      <c r="A266" s="245"/>
    </row>
    <row r="267" spans="1:1" ht="12" customHeight="1" x14ac:dyDescent="0.25">
      <c r="A267" s="245"/>
    </row>
    <row r="268" spans="1:1" ht="12" customHeight="1" x14ac:dyDescent="0.25">
      <c r="A268" s="245"/>
    </row>
    <row r="269" spans="1:1" ht="12" customHeight="1" x14ac:dyDescent="0.25">
      <c r="A269" s="245"/>
    </row>
    <row r="270" spans="1:1" ht="12" customHeight="1" x14ac:dyDescent="0.25">
      <c r="A270" s="245"/>
    </row>
    <row r="271" spans="1:1" ht="12" customHeight="1" x14ac:dyDescent="0.25">
      <c r="A271" s="245"/>
    </row>
    <row r="272" spans="1:1" ht="12" customHeight="1" x14ac:dyDescent="0.25">
      <c r="A272" s="245"/>
    </row>
    <row r="273" spans="1:1" ht="12" customHeight="1" x14ac:dyDescent="0.25">
      <c r="A273" s="245"/>
    </row>
    <row r="274" spans="1:1" ht="12" customHeight="1" x14ac:dyDescent="0.25">
      <c r="A274" s="245"/>
    </row>
    <row r="275" spans="1:1" ht="12" customHeight="1" x14ac:dyDescent="0.25">
      <c r="A275" s="245"/>
    </row>
    <row r="276" spans="1:1" ht="12" customHeight="1" x14ac:dyDescent="0.25">
      <c r="A276" s="245"/>
    </row>
    <row r="277" spans="1:1" ht="12" customHeight="1" x14ac:dyDescent="0.25">
      <c r="A277" s="245"/>
    </row>
    <row r="278" spans="1:1" ht="12" customHeight="1" x14ac:dyDescent="0.25">
      <c r="A278" s="245"/>
    </row>
    <row r="279" spans="1:1" ht="12" customHeight="1" x14ac:dyDescent="0.25">
      <c r="A279" s="245"/>
    </row>
    <row r="280" spans="1:1" ht="12" customHeight="1" x14ac:dyDescent="0.25">
      <c r="A280" s="245"/>
    </row>
    <row r="281" spans="1:1" ht="12" customHeight="1" x14ac:dyDescent="0.25">
      <c r="A281" s="245"/>
    </row>
    <row r="282" spans="1:1" ht="12" customHeight="1" x14ac:dyDescent="0.25">
      <c r="A282" s="245"/>
    </row>
    <row r="283" spans="1:1" ht="12" customHeight="1" x14ac:dyDescent="0.25">
      <c r="A283" s="245"/>
    </row>
    <row r="284" spans="1:1" ht="12" customHeight="1" x14ac:dyDescent="0.25">
      <c r="A284" s="245"/>
    </row>
    <row r="285" spans="1:1" ht="12" customHeight="1" x14ac:dyDescent="0.25">
      <c r="A285" s="245"/>
    </row>
    <row r="286" spans="1:1" ht="12" customHeight="1" x14ac:dyDescent="0.25">
      <c r="A286" s="245"/>
    </row>
    <row r="287" spans="1:1" ht="12" customHeight="1" x14ac:dyDescent="0.25">
      <c r="A287" s="245"/>
    </row>
    <row r="288" spans="1:1" ht="12" customHeight="1" x14ac:dyDescent="0.25">
      <c r="A288" s="245"/>
    </row>
    <row r="289" spans="1:1" ht="12" customHeight="1" x14ac:dyDescent="0.2">
      <c r="A289" s="232"/>
    </row>
    <row r="290" spans="1:1" ht="12" customHeight="1" x14ac:dyDescent="0.25">
      <c r="A290" s="245" t="e">
        <f>IF(ISBLANK(#REF!),"",IF((#REF!&gt;=1),(COUNT(A80:A232)+1),""))</f>
        <v>#REF!</v>
      </c>
    </row>
    <row r="291" spans="1:1" ht="12" customHeight="1" x14ac:dyDescent="0.25">
      <c r="A291" s="245" t="e">
        <f>IF(ISBLANK(#REF!),"",IF((#REF!&gt;=1),(COUNT(A80:A234)+1),""))</f>
        <v>#REF!</v>
      </c>
    </row>
    <row r="292" spans="1:1" ht="12" customHeight="1" x14ac:dyDescent="0.25">
      <c r="A292" s="245"/>
    </row>
    <row r="293" spans="1:1" ht="12" customHeight="1" x14ac:dyDescent="0.25">
      <c r="A293" s="245"/>
    </row>
    <row r="294" spans="1:1" ht="12" customHeight="1" x14ac:dyDescent="0.25">
      <c r="A294" s="245"/>
    </row>
    <row r="295" spans="1:1" ht="12" customHeight="1" x14ac:dyDescent="0.25">
      <c r="A295" s="245"/>
    </row>
    <row r="296" spans="1:1" ht="12" customHeight="1" x14ac:dyDescent="0.25">
      <c r="A296" s="245"/>
    </row>
    <row r="297" spans="1:1" ht="13.5" customHeight="1" x14ac:dyDescent="0.2"/>
    <row r="298" spans="1:1" ht="12" customHeight="1" x14ac:dyDescent="0.2">
      <c r="A298" s="232"/>
    </row>
    <row r="299" spans="1:1" ht="12" customHeight="1" x14ac:dyDescent="0.25">
      <c r="A299" s="245"/>
    </row>
    <row r="300" spans="1:1" ht="12" customHeight="1" x14ac:dyDescent="0.25">
      <c r="A300" s="245" t="e">
        <f>IF(ISBLANK(#REF!),"",IF((#REF!&gt;=1),(COUNT($A$14:A299)+1),""))</f>
        <v>#REF!</v>
      </c>
    </row>
    <row r="301" spans="1:1" ht="12" customHeight="1" x14ac:dyDescent="0.2">
      <c r="A301" s="239" t="e">
        <f>IF(ISBLANK(#REF!),"",IF((#REF!&gt;=1),(COUNT($A$14:A300)+1),""))</f>
        <v>#REF!</v>
      </c>
    </row>
    <row r="302" spans="1:1" ht="12" customHeight="1" x14ac:dyDescent="0.2">
      <c r="A302" s="239" t="e">
        <f>IF(ISBLANK(#REF!),"",IF((#REF!&gt;=1),(COUNT($A$14:A301)+1),""))</f>
        <v>#REF!</v>
      </c>
    </row>
    <row r="303" spans="1:1" ht="12" customHeight="1" x14ac:dyDescent="0.25">
      <c r="A303" s="245" t="e">
        <f>IF(ISBLANK(#REF!),"",IF((#REF!&gt;=1),(COUNT($A$14:A302)+1),""))</f>
        <v>#REF!</v>
      </c>
    </row>
    <row r="304" spans="1:1" ht="12" customHeight="1" x14ac:dyDescent="0.25">
      <c r="A304" s="245" t="e">
        <f>IF(ISBLANK(#REF!),"",IF((#REF!&gt;=1),(COUNT($A$14:A303)+1),""))</f>
        <v>#REF!</v>
      </c>
    </row>
    <row r="305" spans="1:1" ht="12" customHeight="1" x14ac:dyDescent="0.25">
      <c r="A305" s="245" t="e">
        <f>IF(ISBLANK(#REF!),"",IF((#REF!&gt;=1),(COUNT($A$14:A304)+1),""))</f>
        <v>#REF!</v>
      </c>
    </row>
    <row r="306" spans="1:1" ht="12" customHeight="1" x14ac:dyDescent="0.25">
      <c r="A306" s="245" t="e">
        <f>IF(ISBLANK(#REF!),"",IF((#REF!&gt;=1),(COUNT($A$14:A305)+1),""))</f>
        <v>#REF!</v>
      </c>
    </row>
    <row r="307" spans="1:1" ht="12" customHeight="1" x14ac:dyDescent="0.25">
      <c r="A307" s="245"/>
    </row>
    <row r="308" spans="1:1" ht="12" customHeight="1" x14ac:dyDescent="0.25">
      <c r="A308" s="245"/>
    </row>
    <row r="309" spans="1:1" ht="12" customHeight="1" x14ac:dyDescent="0.25">
      <c r="A309" s="245" t="e">
        <f>IF(ISBLANK(#REF!),"",IF((#REF!&gt;=1),(COUNT($A$14:A306)+1),""))</f>
        <v>#REF!</v>
      </c>
    </row>
    <row r="310" spans="1:1" ht="12" customHeight="1" x14ac:dyDescent="0.25">
      <c r="A310" s="245"/>
    </row>
    <row r="311" spans="1:1" ht="12" customHeight="1" x14ac:dyDescent="0.2">
      <c r="A311" s="239" t="e">
        <f>IF(ISBLANK(#REF!),"",IF((#REF!&gt;=1),(COUNT($A$14:A309)+1),""))</f>
        <v>#REF!</v>
      </c>
    </row>
    <row r="312" spans="1:1" ht="12" customHeight="1" x14ac:dyDescent="0.2">
      <c r="A312" s="239"/>
    </row>
    <row r="313" spans="1:1" ht="12" customHeight="1" x14ac:dyDescent="0.2">
      <c r="A313" s="239"/>
    </row>
    <row r="314" spans="1:1" ht="12" customHeight="1" x14ac:dyDescent="0.2">
      <c r="A314" s="239" t="e">
        <f>IF(ISBLANK(#REF!),"",IF((#REF!&gt;=1),(COUNT($A$14:A311)+1),""))</f>
        <v>#REF!</v>
      </c>
    </row>
    <row r="315" spans="1:1" ht="12" customHeight="1" x14ac:dyDescent="0.2">
      <c r="A315" s="239" t="e">
        <f>IF(ISBLANK(#REF!),"",IF((#REF!&gt;=1),(COUNT($A$14:A314)+1),""))</f>
        <v>#REF!</v>
      </c>
    </row>
    <row r="316" spans="1:1" ht="12" customHeight="1" x14ac:dyDescent="0.2">
      <c r="A316" s="239" t="e">
        <f>IF(ISBLANK(#REF!),"",IF((#REF!&gt;=1),(COUNT($A$14:A315)+1),""))</f>
        <v>#REF!</v>
      </c>
    </row>
    <row r="317" spans="1:1" ht="12" customHeight="1" x14ac:dyDescent="0.2">
      <c r="A317" s="239"/>
    </row>
    <row r="318" spans="1:1" ht="12" customHeight="1" x14ac:dyDescent="0.2">
      <c r="A318" s="239"/>
    </row>
    <row r="319" spans="1:1" ht="12" customHeight="1" x14ac:dyDescent="0.2">
      <c r="A319" s="239"/>
    </row>
    <row r="320" spans="1:1" ht="12" customHeight="1" x14ac:dyDescent="0.2">
      <c r="A320" s="239"/>
    </row>
    <row r="321" spans="1:1" ht="12" customHeight="1" x14ac:dyDescent="0.2">
      <c r="A321" s="239"/>
    </row>
    <row r="322" spans="1:1" ht="12" customHeight="1" x14ac:dyDescent="0.2">
      <c r="A322" s="239"/>
    </row>
    <row r="323" spans="1:1" ht="12" customHeight="1" x14ac:dyDescent="0.2">
      <c r="A323" s="239" t="e">
        <f>IF(ISBLANK(#REF!),"",IF((#REF!&gt;=1),(COUNT($A$14:A316)+1),""))</f>
        <v>#REF!</v>
      </c>
    </row>
    <row r="324" spans="1:1" ht="12" customHeight="1" x14ac:dyDescent="0.2">
      <c r="A324" s="235" t="e">
        <f>IF(ISBLANK(#REF!),"",IF((#REF!&gt;=1),(COUNT($A$14:A323)+1),""))</f>
        <v>#REF!</v>
      </c>
    </row>
    <row r="325" spans="1:1" ht="12" customHeight="1" x14ac:dyDescent="0.2">
      <c r="A325" s="235"/>
    </row>
    <row r="326" spans="1:1" ht="12" customHeight="1" x14ac:dyDescent="0.2">
      <c r="A326" s="235" t="e">
        <f>IF(ISBLANK(#REF!),"",IF((#REF!&gt;=1),(COUNT($A$14:A324)+1),""))</f>
        <v>#REF!</v>
      </c>
    </row>
    <row r="327" spans="1:1" ht="12" customHeight="1" x14ac:dyDescent="0.2">
      <c r="A327" s="235"/>
    </row>
    <row r="328" spans="1:1" ht="12" customHeight="1" x14ac:dyDescent="0.2">
      <c r="A328" s="235"/>
    </row>
    <row r="329" spans="1:1" ht="12" customHeight="1" x14ac:dyDescent="0.2">
      <c r="A329" s="235"/>
    </row>
    <row r="330" spans="1:1" ht="12" customHeight="1" x14ac:dyDescent="0.2">
      <c r="A330" s="235"/>
    </row>
    <row r="331" spans="1:1" ht="12" customHeight="1" x14ac:dyDescent="0.2">
      <c r="A331" s="235"/>
    </row>
    <row r="332" spans="1:1" ht="12" customHeight="1" x14ac:dyDescent="0.2">
      <c r="A332" s="235"/>
    </row>
    <row r="333" spans="1:1" ht="12" customHeight="1" x14ac:dyDescent="0.2">
      <c r="A333" s="235"/>
    </row>
    <row r="334" spans="1:1" ht="12" customHeight="1" x14ac:dyDescent="0.2">
      <c r="A334" s="235"/>
    </row>
    <row r="335" spans="1:1" ht="12" customHeight="1" x14ac:dyDescent="0.2">
      <c r="A335" s="235"/>
    </row>
    <row r="336" spans="1:1" ht="12" customHeight="1" x14ac:dyDescent="0.2">
      <c r="A336" s="235"/>
    </row>
    <row r="337" spans="1:1" ht="12" customHeight="1" x14ac:dyDescent="0.2">
      <c r="A337" s="235"/>
    </row>
    <row r="338" spans="1:1" ht="12" customHeight="1" x14ac:dyDescent="0.2">
      <c r="A338" s="235"/>
    </row>
    <row r="339" spans="1:1" ht="12" customHeight="1" x14ac:dyDescent="0.2">
      <c r="A339" s="235"/>
    </row>
    <row r="340" spans="1:1" ht="12" customHeight="1" x14ac:dyDescent="0.2">
      <c r="A340" s="235"/>
    </row>
    <row r="341" spans="1:1" ht="12" customHeight="1" x14ac:dyDescent="0.2">
      <c r="A341" s="235"/>
    </row>
    <row r="342" spans="1:1" ht="12" customHeight="1" x14ac:dyDescent="0.2">
      <c r="A342" s="235"/>
    </row>
    <row r="343" spans="1:1" ht="12" customHeight="1" x14ac:dyDescent="0.2">
      <c r="A343" s="235"/>
    </row>
    <row r="344" spans="1:1" ht="12" customHeight="1" x14ac:dyDescent="0.2">
      <c r="A344" s="235"/>
    </row>
    <row r="345" spans="1:1" ht="12" customHeight="1" x14ac:dyDescent="0.2">
      <c r="A345" s="235"/>
    </row>
    <row r="346" spans="1:1" ht="12" customHeight="1" x14ac:dyDescent="0.2">
      <c r="A346" s="235"/>
    </row>
    <row r="347" spans="1:1" ht="12" customHeight="1" x14ac:dyDescent="0.2">
      <c r="A347" s="235"/>
    </row>
    <row r="348" spans="1:1" ht="12" customHeight="1" x14ac:dyDescent="0.2">
      <c r="A348" s="235"/>
    </row>
    <row r="349" spans="1:1" ht="12" customHeight="1" x14ac:dyDescent="0.2">
      <c r="A349" s="235"/>
    </row>
    <row r="350" spans="1:1" ht="12" customHeight="1" x14ac:dyDescent="0.2">
      <c r="A350" s="235"/>
    </row>
    <row r="351" spans="1:1" ht="12" customHeight="1" x14ac:dyDescent="0.2">
      <c r="A351" s="235"/>
    </row>
    <row r="352" spans="1:1" ht="12" customHeight="1" x14ac:dyDescent="0.2">
      <c r="A352" s="235"/>
    </row>
    <row r="353" spans="1:8" ht="12" customHeight="1" x14ac:dyDescent="0.2">
      <c r="A353" s="235"/>
    </row>
    <row r="354" spans="1:8" ht="12" customHeight="1" x14ac:dyDescent="0.2">
      <c r="A354" s="235"/>
    </row>
    <row r="355" spans="1:8" ht="12" customHeight="1" x14ac:dyDescent="0.2">
      <c r="A355" s="235"/>
    </row>
    <row r="356" spans="1:8" ht="12" customHeight="1" x14ac:dyDescent="0.2">
      <c r="A356" s="235"/>
    </row>
    <row r="357" spans="1:8" ht="12" customHeight="1" x14ac:dyDescent="0.2">
      <c r="A357" s="235"/>
    </row>
    <row r="358" spans="1:8" ht="12" customHeight="1" x14ac:dyDescent="0.2">
      <c r="A358" s="235"/>
    </row>
    <row r="359" spans="1:8" ht="12" customHeight="1" x14ac:dyDescent="0.2">
      <c r="A359" s="235" t="e">
        <f>IF(ISBLANK(#REF!),"",IF((#REF!&gt;=1),(COUNT($A$14:A326)+1),""))</f>
        <v>#REF!</v>
      </c>
    </row>
    <row r="360" spans="1:8" ht="12" customHeight="1" x14ac:dyDescent="0.2">
      <c r="A360" s="235" t="e">
        <f>IF(ISBLANK(#REF!),"",IF((#REF!&gt;=1),(COUNT($A$14:A359)+1),""))</f>
        <v>#REF!</v>
      </c>
    </row>
    <row r="361" spans="1:8" ht="12" customHeight="1" x14ac:dyDescent="0.2">
      <c r="A361" s="235" t="e">
        <f>IF(ISBLANK(#REF!),"",IF((#REF!&gt;=1),(COUNT($A$14:A360)+1),""))</f>
        <v>#REF!</v>
      </c>
    </row>
    <row r="362" spans="1:8" ht="12" customHeight="1" x14ac:dyDescent="0.2">
      <c r="A362" s="235"/>
    </row>
    <row r="363" spans="1:8" s="256" customFormat="1" ht="12" customHeight="1" x14ac:dyDescent="0.2">
      <c r="A363" s="232"/>
      <c r="B363" s="229"/>
      <c r="C363" s="229"/>
      <c r="D363" s="273"/>
      <c r="E363" s="229"/>
      <c r="F363" s="274"/>
      <c r="G363" s="274"/>
      <c r="H363" s="274"/>
    </row>
    <row r="364" spans="1:8" ht="12" customHeight="1" x14ac:dyDescent="0.25">
      <c r="A364" s="245"/>
    </row>
    <row r="365" spans="1:8" ht="12" customHeight="1" x14ac:dyDescent="0.25">
      <c r="A365" s="245"/>
    </row>
    <row r="366" spans="1:8" ht="12" customHeight="1" x14ac:dyDescent="0.25">
      <c r="A366" s="245"/>
    </row>
    <row r="367" spans="1:8" ht="12" customHeight="1" x14ac:dyDescent="0.25">
      <c r="A367" s="245"/>
    </row>
    <row r="368" spans="1:8" ht="12" customHeight="1" x14ac:dyDescent="0.25">
      <c r="A368" s="245"/>
    </row>
    <row r="369" spans="1:1" ht="12" customHeight="1" x14ac:dyDescent="0.25">
      <c r="A369" s="245"/>
    </row>
    <row r="370" spans="1:1" ht="12" customHeight="1" x14ac:dyDescent="0.2">
      <c r="A370" s="232"/>
    </row>
    <row r="371" spans="1:1" ht="3.75" customHeight="1" x14ac:dyDescent="0.2"/>
    <row r="372" spans="1:1" ht="12" customHeight="1" x14ac:dyDescent="0.2">
      <c r="A372" s="232"/>
    </row>
    <row r="373" spans="1:1" ht="12" customHeight="1" x14ac:dyDescent="0.2">
      <c r="A373" s="239" t="e">
        <f>IF(ISBLANK(#REF!),"",IF((#REF!&gt;=1),(COUNT($A$14:A372)+1),""))</f>
        <v>#REF!</v>
      </c>
    </row>
    <row r="374" spans="1:1" ht="12" customHeight="1" x14ac:dyDescent="0.2">
      <c r="A374" s="239" t="e">
        <f>IF(ISBLANK(#REF!),"",IF((#REF!&gt;=1),(COUNT($A$14:A373)+1),""))</f>
        <v>#REF!</v>
      </c>
    </row>
    <row r="375" spans="1:1" ht="12" customHeight="1" x14ac:dyDescent="0.2">
      <c r="A375" s="235" t="e">
        <f>IF(ISBLANK(#REF!),"",IF((#REF!&gt;=1),(COUNT($A$14:A374)+1),""))</f>
        <v>#REF!</v>
      </c>
    </row>
    <row r="376" spans="1:1" ht="12" customHeight="1" x14ac:dyDescent="0.2">
      <c r="A376" s="235" t="e">
        <f>IF(ISBLANK(#REF!),"",IF((#REF!&gt;=1),(COUNT($A$14:A375)+1),""))</f>
        <v>#REF!</v>
      </c>
    </row>
    <row r="377" spans="1:1" ht="12" customHeight="1" x14ac:dyDescent="0.2">
      <c r="A377" s="235" t="e">
        <f>IF(ISBLANK(#REF!),"",IF((#REF!&gt;=1),(COUNT($A$14:A376)+1),""))</f>
        <v>#REF!</v>
      </c>
    </row>
    <row r="378" spans="1:1" ht="12" customHeight="1" x14ac:dyDescent="0.2">
      <c r="A378" s="235" t="e">
        <f>IF(ISBLANK(#REF!),"",IF((#REF!&gt;=1),(COUNT($A$14:A377)+1),""))</f>
        <v>#REF!</v>
      </c>
    </row>
    <row r="379" spans="1:1" ht="12" customHeight="1" x14ac:dyDescent="0.2">
      <c r="A379" s="235"/>
    </row>
    <row r="380" spans="1:1" ht="12" customHeight="1" x14ac:dyDescent="0.2">
      <c r="A380" s="235"/>
    </row>
    <row r="381" spans="1:1" ht="12" customHeight="1" x14ac:dyDescent="0.2">
      <c r="A381" s="235" t="e">
        <f>IF(ISBLANK(#REF!),"",IF((#REF!&gt;=1),(COUNT($A$14:A378)+1),""))</f>
        <v>#REF!</v>
      </c>
    </row>
    <row r="382" spans="1:1" ht="12" customHeight="1" x14ac:dyDescent="0.2">
      <c r="A382" s="235" t="e">
        <f>IF(ISBLANK(#REF!),"",IF((#REF!&gt;=1),(COUNT($A$14:A381)+1),""))</f>
        <v>#REF!</v>
      </c>
    </row>
    <row r="383" spans="1:1" ht="12" customHeight="1" x14ac:dyDescent="0.2">
      <c r="A383" s="239" t="e">
        <f>IF(ISBLANK(#REF!),"",IF((#REF!&gt;=1),(COUNT($A$14:A382)+1),""))</f>
        <v>#REF!</v>
      </c>
    </row>
    <row r="384" spans="1:1" ht="12" customHeight="1" x14ac:dyDescent="0.2">
      <c r="A384" s="239"/>
    </row>
    <row r="385" spans="1:8" ht="12" customHeight="1" x14ac:dyDescent="0.2">
      <c r="A385" s="239"/>
    </row>
    <row r="386" spans="1:8" ht="12" customHeight="1" x14ac:dyDescent="0.2">
      <c r="A386" s="239"/>
    </row>
    <row r="387" spans="1:8" ht="12" customHeight="1" x14ac:dyDescent="0.2">
      <c r="A387" s="239">
        <f>IF(ISBLANK(#REF!),"",IF((B110&gt;=1),(COUNT($A$14:A383)+1),""))</f>
        <v>1</v>
      </c>
    </row>
    <row r="388" spans="1:8" ht="12" customHeight="1" x14ac:dyDescent="0.2">
      <c r="A388" s="239"/>
    </row>
    <row r="389" spans="1:8" s="256" customFormat="1" ht="12" customHeight="1" x14ac:dyDescent="0.2">
      <c r="A389" s="239" t="e">
        <f>IF(ISBLANK(#REF!),"",IF((#REF!&gt;=1),(COUNT($A$14:A388)+1),""))</f>
        <v>#REF!</v>
      </c>
      <c r="B389" s="229"/>
      <c r="C389" s="229"/>
      <c r="D389" s="273"/>
      <c r="E389" s="229"/>
      <c r="F389" s="274"/>
      <c r="G389" s="274"/>
      <c r="H389" s="274"/>
    </row>
    <row r="390" spans="1:8" ht="12" customHeight="1" x14ac:dyDescent="0.2">
      <c r="A390" s="239" t="e">
        <f>IF(ISBLANK(#REF!),"",IF((#REF!&gt;=1),(COUNT($A$14:A389)+1),""))</f>
        <v>#REF!</v>
      </c>
    </row>
    <row r="391" spans="1:8" ht="12" customHeight="1" x14ac:dyDescent="0.2">
      <c r="A391" s="239" t="e">
        <f>IF(ISBLANK(#REF!),"",IF((#REF!&gt;=1),(COUNT($A$14:A390)+1),""))</f>
        <v>#REF!</v>
      </c>
    </row>
    <row r="392" spans="1:8" ht="12" customHeight="1" x14ac:dyDescent="0.2">
      <c r="A392" s="239" t="e">
        <f>IF(ISBLANK(#REF!),"",IF((#REF!&gt;=1),(COUNT($A$14:A391)+1),""))</f>
        <v>#REF!</v>
      </c>
    </row>
    <row r="393" spans="1:8" ht="12" customHeight="1" x14ac:dyDescent="0.2">
      <c r="A393" s="239" t="e">
        <f>IF(ISBLANK(#REF!),"",IF((#REF!&gt;=1),(COUNT($A$14:A392)+1),""))</f>
        <v>#REF!</v>
      </c>
    </row>
    <row r="394" spans="1:8" ht="12" customHeight="1" x14ac:dyDescent="0.2">
      <c r="A394" s="239" t="e">
        <f>IF(ISBLANK(#REF!),"",IF((#REF!&gt;=1),(COUNT($A$14:A393)+1),""))</f>
        <v>#REF!</v>
      </c>
    </row>
    <row r="395" spans="1:8" ht="12" customHeight="1" x14ac:dyDescent="0.2">
      <c r="A395" s="239" t="e">
        <f>IF(ISBLANK(#REF!),"",IF((#REF!&gt;=1),(COUNT($A$14:A394)+1),""))</f>
        <v>#REF!</v>
      </c>
    </row>
    <row r="396" spans="1:8" ht="12" customHeight="1" x14ac:dyDescent="0.2">
      <c r="A396" s="239" t="e">
        <f>IF(ISBLANK(#REF!),"",IF((#REF!&gt;=1),(COUNT($A$14:A395)+1),""))</f>
        <v>#REF!</v>
      </c>
    </row>
    <row r="397" spans="1:8" ht="12" customHeight="1" x14ac:dyDescent="0.2">
      <c r="A397" s="239" t="e">
        <f>IF(ISBLANK(#REF!),"",IF((#REF!&gt;=1),(COUNT($A$14:A396)+1),""))</f>
        <v>#REF!</v>
      </c>
    </row>
    <row r="398" spans="1:8" ht="12" customHeight="1" x14ac:dyDescent="0.2">
      <c r="A398" s="239" t="e">
        <f>IF(ISBLANK(#REF!),"",IF((#REF!&gt;=1),(COUNT($A$14:A397)+1),""))</f>
        <v>#REF!</v>
      </c>
    </row>
    <row r="399" spans="1:8" ht="12" customHeight="1" x14ac:dyDescent="0.2">
      <c r="A399" s="239" t="e">
        <f>IF(ISBLANK(#REF!),"",IF((#REF!&gt;=1),(COUNT($A$14:A398)+1),""))</f>
        <v>#REF!</v>
      </c>
    </row>
    <row r="400" spans="1:8" ht="12" customHeight="1" x14ac:dyDescent="0.2">
      <c r="A400" s="239" t="e">
        <f>IF(ISBLANK(#REF!),"",IF((#REF!&gt;=1),(COUNT($A$14:A399)+1),""))</f>
        <v>#REF!</v>
      </c>
    </row>
    <row r="401" spans="1:1" ht="12" customHeight="1" x14ac:dyDescent="0.2">
      <c r="A401" s="239" t="e">
        <f>IF(ISBLANK(#REF!),"",IF((#REF!&gt;=1),(COUNT($A$14:A400)+1),""))</f>
        <v>#REF!</v>
      </c>
    </row>
    <row r="402" spans="1:1" ht="12" customHeight="1" x14ac:dyDescent="0.2">
      <c r="A402" s="239" t="e">
        <f>IF(ISBLANK(#REF!),"",IF((#REF!&gt;=1),(COUNT($A$14:A401)+1),""))</f>
        <v>#REF!</v>
      </c>
    </row>
    <row r="403" spans="1:1" ht="12" customHeight="1" x14ac:dyDescent="0.2">
      <c r="A403" s="239" t="e">
        <f>IF(ISBLANK(#REF!),"",IF((#REF!&gt;=1),(COUNT($A$14:A402)+1),""))</f>
        <v>#REF!</v>
      </c>
    </row>
    <row r="404" spans="1:1" ht="12" customHeight="1" x14ac:dyDescent="0.2">
      <c r="A404" s="239" t="e">
        <f>IF(ISBLANK(#REF!),"",IF((#REF!&gt;=1),(COUNT($A$14:A403)+1),""))</f>
        <v>#REF!</v>
      </c>
    </row>
    <row r="405" spans="1:1" ht="12" customHeight="1" x14ac:dyDescent="0.2">
      <c r="A405" s="239" t="e">
        <f>IF(ISBLANK(#REF!),"",IF((#REF!&gt;=1),(COUNT($A$14:A404)+1),""))</f>
        <v>#REF!</v>
      </c>
    </row>
    <row r="406" spans="1:1" ht="12" customHeight="1" x14ac:dyDescent="0.2">
      <c r="A406" s="239"/>
    </row>
    <row r="407" spans="1:1" ht="12" customHeight="1" x14ac:dyDescent="0.2">
      <c r="A407" s="239"/>
    </row>
    <row r="408" spans="1:1" ht="12" customHeight="1" x14ac:dyDescent="0.2">
      <c r="A408" s="239"/>
    </row>
    <row r="409" spans="1:1" ht="12" customHeight="1" x14ac:dyDescent="0.2">
      <c r="A409" s="239"/>
    </row>
    <row r="410" spans="1:1" ht="12" customHeight="1" x14ac:dyDescent="0.2">
      <c r="A410" s="239" t="e">
        <f>IF(ISBLANK(#REF!),"",IF((#REF!&gt;=1),(COUNT($A$14:A405)+1),""))</f>
        <v>#REF!</v>
      </c>
    </row>
    <row r="411" spans="1:1" ht="12" customHeight="1" x14ac:dyDescent="0.2">
      <c r="A411" s="239" t="e">
        <f>IF(ISBLANK(#REF!),"",IF((#REF!&gt;=1),(COUNT($A$14:A410)+1),""))</f>
        <v>#REF!</v>
      </c>
    </row>
    <row r="412" spans="1:1" ht="12" customHeight="1" x14ac:dyDescent="0.2">
      <c r="A412" s="239" t="e">
        <f>IF(ISBLANK(#REF!),"",IF((#REF!&gt;=1),(COUNT($A$14:A411)+1),""))</f>
        <v>#REF!</v>
      </c>
    </row>
    <row r="413" spans="1:1" ht="12" customHeight="1" x14ac:dyDescent="0.2">
      <c r="A413" s="239" t="e">
        <f>IF(ISBLANK(#REF!),"",IF((#REF!&gt;=1),(COUNT($A$14:A412)+1),""))</f>
        <v>#REF!</v>
      </c>
    </row>
    <row r="414" spans="1:1" ht="12" customHeight="1" x14ac:dyDescent="0.2">
      <c r="A414" s="239" t="e">
        <f>IF(ISBLANK(#REF!),"",IF((#REF!&gt;=1),(COUNT($A$14:A413)+1),""))</f>
        <v>#REF!</v>
      </c>
    </row>
    <row r="415" spans="1:1" ht="12" customHeight="1" x14ac:dyDescent="0.2">
      <c r="A415" s="239"/>
    </row>
    <row r="416" spans="1:1" ht="12" customHeight="1" x14ac:dyDescent="0.2">
      <c r="A416" s="239" t="e">
        <f>IF(ISBLANK(#REF!),"",IF((#REF!&gt;=1),(COUNT($A$14:A414)+1),""))</f>
        <v>#REF!</v>
      </c>
    </row>
    <row r="417" spans="1:8" ht="12" customHeight="1" x14ac:dyDescent="0.2">
      <c r="A417" s="232"/>
    </row>
    <row r="419" spans="1:8" s="249" customFormat="1" ht="12" customHeight="1" x14ac:dyDescent="0.2">
      <c r="A419" s="247"/>
      <c r="B419" s="229"/>
      <c r="C419" s="229"/>
      <c r="D419" s="273"/>
      <c r="E419" s="229"/>
      <c r="F419" s="274"/>
      <c r="G419" s="274"/>
      <c r="H419" s="274"/>
    </row>
    <row r="420" spans="1:8" ht="12" customHeight="1" x14ac:dyDescent="0.2">
      <c r="A420" s="239" t="e">
        <f>IF(ISBLANK(#REF!),"",IF((#REF!&gt;=1),(COUNT($A$14:A419)+1),""))</f>
        <v>#REF!</v>
      </c>
    </row>
    <row r="421" spans="1:8" ht="12" customHeight="1" x14ac:dyDescent="0.2">
      <c r="A421" s="239"/>
    </row>
    <row r="422" spans="1:8" ht="12" customHeight="1" x14ac:dyDescent="0.2">
      <c r="A422" s="235" t="e">
        <f>IF(ISBLANK(#REF!),"",IF((#REF!&gt;=1),(COUNT($A$14:A420)+1),""))</f>
        <v>#REF!</v>
      </c>
    </row>
    <row r="423" spans="1:8" ht="12" customHeight="1" x14ac:dyDescent="0.2">
      <c r="A423" s="239"/>
    </row>
    <row r="424" spans="1:8" s="249" customFormat="1" ht="12" customHeight="1" x14ac:dyDescent="0.2">
      <c r="A424" s="247"/>
      <c r="B424" s="229"/>
      <c r="C424" s="229"/>
      <c r="D424" s="273"/>
      <c r="E424" s="229"/>
      <c r="F424" s="274"/>
      <c r="G424" s="274"/>
      <c r="H424" s="274"/>
    </row>
    <row r="425" spans="1:8" ht="12" customHeight="1" x14ac:dyDescent="0.2">
      <c r="A425" s="235" t="e">
        <f>IF(ISBLANK(#REF!),"",IF((#REF!&gt;=1),(COUNT($A$14:A424)+1),""))</f>
        <v>#REF!</v>
      </c>
    </row>
    <row r="426" spans="1:8" ht="12" customHeight="1" x14ac:dyDescent="0.2">
      <c r="A426" s="235" t="e">
        <f>IF(ISBLANK(#REF!),"",IF((#REF!&gt;=1),(COUNT($A$14:A425)+1),""))</f>
        <v>#REF!</v>
      </c>
    </row>
    <row r="427" spans="1:8" ht="12" customHeight="1" x14ac:dyDescent="0.2">
      <c r="A427" s="235" t="e">
        <f>IF(ISBLANK(#REF!),"",IF((#REF!&gt;=1),(COUNT($A$14:A426)+1),""))</f>
        <v>#REF!</v>
      </c>
    </row>
    <row r="429" spans="1:8" s="249" customFormat="1" ht="12" customHeight="1" x14ac:dyDescent="0.2">
      <c r="A429" s="247"/>
      <c r="B429" s="229"/>
      <c r="C429" s="229"/>
      <c r="D429" s="273"/>
      <c r="E429" s="229"/>
      <c r="F429" s="274"/>
      <c r="G429" s="274"/>
      <c r="H429" s="274"/>
    </row>
    <row r="430" spans="1:8" s="249" customFormat="1" ht="12" customHeight="1" x14ac:dyDescent="0.2">
      <c r="A430" s="247"/>
      <c r="B430" s="229"/>
      <c r="C430" s="229"/>
      <c r="D430" s="273"/>
      <c r="E430" s="229"/>
      <c r="F430" s="274"/>
      <c r="G430" s="274"/>
      <c r="H430" s="274"/>
    </row>
    <row r="431" spans="1:8" ht="12" customHeight="1" x14ac:dyDescent="0.2">
      <c r="A431" s="239" t="str">
        <f>IF(ISBLANK(B113),"",IF((B113&gt;=1),(COUNT($A$14:A433)+1),""))</f>
        <v/>
      </c>
    </row>
    <row r="432" spans="1:8" ht="12" customHeight="1" x14ac:dyDescent="0.2">
      <c r="A432" s="239"/>
    </row>
    <row r="433" spans="1:8" ht="12" customHeight="1" x14ac:dyDescent="0.2">
      <c r="A433" s="239" t="e">
        <f>IF(ISBLANK(#REF!),"",IF((#REF!&gt;=1),(COUNT($A$14:A429)+1),""))</f>
        <v>#REF!</v>
      </c>
    </row>
    <row r="434" spans="1:8" ht="12" customHeight="1" x14ac:dyDescent="0.2">
      <c r="A434" s="239"/>
    </row>
    <row r="435" spans="1:8" ht="12" customHeight="1" x14ac:dyDescent="0.2">
      <c r="A435" s="239"/>
    </row>
    <row r="436" spans="1:8" ht="12" customHeight="1" x14ac:dyDescent="0.2">
      <c r="A436" s="239"/>
    </row>
    <row r="437" spans="1:8" ht="12" customHeight="1" x14ac:dyDescent="0.2">
      <c r="A437" s="239" t="e">
        <f>IF(ISBLANK(#REF!),"",IF((#REF!&gt;=1),(COUNT($A$14:A433)+1),""))</f>
        <v>#REF!</v>
      </c>
    </row>
    <row r="438" spans="1:8" ht="12" customHeight="1" x14ac:dyDescent="0.2">
      <c r="A438" s="232"/>
    </row>
    <row r="439" spans="1:8" ht="12" customHeight="1" x14ac:dyDescent="0.25">
      <c r="A439" s="245" t="e">
        <f>IF(ISBLANK(#REF!),"",IF((#REF!&gt;=1),(COUNT(A410:A431)+1),""))</f>
        <v>#REF!</v>
      </c>
    </row>
    <row r="440" spans="1:8" ht="12" customHeight="1" x14ac:dyDescent="0.25">
      <c r="A440" s="245" t="e">
        <f>IF(ISBLANK(#REF!),"",IF((#REF!&gt;=1),(COUNT(A411:A433)+1),""))</f>
        <v>#REF!</v>
      </c>
    </row>
    <row r="441" spans="1:8" ht="3.75" customHeight="1" x14ac:dyDescent="0.2"/>
    <row r="442" spans="1:8" s="249" customFormat="1" ht="12" customHeight="1" x14ac:dyDescent="0.2">
      <c r="A442" s="247"/>
      <c r="B442" s="229"/>
      <c r="C442" s="229"/>
      <c r="D442" s="273"/>
      <c r="E442" s="229"/>
      <c r="F442" s="274"/>
      <c r="G442" s="274"/>
      <c r="H442" s="274"/>
    </row>
    <row r="443" spans="1:8" ht="12" customHeight="1" x14ac:dyDescent="0.2">
      <c r="A443" s="235" t="e">
        <f>IF(ISBLANK(#REF!),"",IF((#REF!&gt;=1),(COUNT($A$14:A442)+1),""))</f>
        <v>#REF!</v>
      </c>
    </row>
    <row r="444" spans="1:8" ht="12" customHeight="1" x14ac:dyDescent="0.2">
      <c r="A444" s="235"/>
    </row>
    <row r="445" spans="1:8" ht="12" customHeight="1" x14ac:dyDescent="0.2">
      <c r="A445" s="235" t="e">
        <f>IF(ISBLANK(#REF!),"",IF((#REF!&gt;=1),(COUNT($A$14:A443)+1),""))</f>
        <v>#REF!</v>
      </c>
    </row>
    <row r="446" spans="1:8" ht="12" customHeight="1" x14ac:dyDescent="0.2">
      <c r="A446" s="239" t="e">
        <f>IF(ISBLANK(#REF!),"",IF((#REF!&gt;=1),(COUNT($A$14:A443)+1),""))</f>
        <v>#REF!</v>
      </c>
    </row>
    <row r="447" spans="1:8" ht="12" customHeight="1" x14ac:dyDescent="0.2">
      <c r="A447" s="239" t="e">
        <f>IF(ISBLANK(#REF!),"",IF((#REF!&gt;=1),(COUNT($A$14:A443)+1),""))</f>
        <v>#REF!</v>
      </c>
    </row>
    <row r="448" spans="1:8" ht="12" customHeight="1" x14ac:dyDescent="0.2">
      <c r="A448" s="239"/>
    </row>
    <row r="449" spans="1:8" ht="12" customHeight="1" x14ac:dyDescent="0.2">
      <c r="A449" s="239"/>
    </row>
    <row r="450" spans="1:8" ht="12" customHeight="1" x14ac:dyDescent="0.2">
      <c r="A450" s="239"/>
    </row>
    <row r="451" spans="1:8" ht="12" customHeight="1" x14ac:dyDescent="0.2">
      <c r="A451" s="239" t="e">
        <f>IF(ISBLANK(#REF!),"",IF((#REF!&gt;=1),(COUNT($A$14:A445)+1),""))</f>
        <v>#REF!</v>
      </c>
    </row>
    <row r="452" spans="1:8" ht="12" customHeight="1" x14ac:dyDescent="0.2">
      <c r="A452" s="232"/>
    </row>
    <row r="453" spans="1:8" ht="12" customHeight="1" x14ac:dyDescent="0.25">
      <c r="A453" s="245" t="e">
        <f>IF(ISBLANK(#REF!),"",IF((#REF!&gt;=1),(COUNT(A424:A446)+1),""))</f>
        <v>#REF!</v>
      </c>
    </row>
    <row r="454" spans="1:8" ht="12" customHeight="1" x14ac:dyDescent="0.25">
      <c r="A454" s="245" t="e">
        <f>IF(ISBLANK(#REF!),"",IF((#REF!&gt;=1),(COUNT(A425:A447)+1),""))</f>
        <v>#REF!</v>
      </c>
    </row>
    <row r="455" spans="1:8" ht="12" customHeight="1" x14ac:dyDescent="0.2">
      <c r="A455" s="232"/>
    </row>
    <row r="456" spans="1:8" ht="3.75" customHeight="1" x14ac:dyDescent="0.2"/>
    <row r="457" spans="1:8" s="249" customFormat="1" ht="12" customHeight="1" x14ac:dyDescent="0.2">
      <c r="A457" s="247"/>
      <c r="B457" s="229"/>
      <c r="C457" s="229"/>
      <c r="D457" s="273"/>
      <c r="E457" s="229"/>
      <c r="F457" s="274"/>
      <c r="G457" s="274"/>
      <c r="H457" s="274"/>
    </row>
    <row r="458" spans="1:8" ht="12" customHeight="1" x14ac:dyDescent="0.2">
      <c r="A458" s="235" t="e">
        <f>IF(ISBLANK(#REF!),"",IF((#REF!&gt;=1),(COUNT($A$14:A457)+1),""))</f>
        <v>#REF!</v>
      </c>
    </row>
    <row r="459" spans="1:8" ht="12" customHeight="1" x14ac:dyDescent="0.2">
      <c r="A459" s="232"/>
    </row>
    <row r="460" spans="1:8" ht="12" customHeight="1" x14ac:dyDescent="0.25">
      <c r="A460" s="245" t="e">
        <f>IF(ISBLANK(#REF!),"",IF((#REF!&gt;=1),(COUNT($A$14:A459)+1),""))</f>
        <v>#REF!</v>
      </c>
    </row>
    <row r="461" spans="1:8" ht="12" customHeight="1" x14ac:dyDescent="0.2">
      <c r="A461" s="232"/>
    </row>
    <row r="462" spans="1:8" ht="12" customHeight="1" x14ac:dyDescent="0.2">
      <c r="A462" s="235" t="e">
        <f>IF(ISBLANK(#REF!),"",IF((#REF!&gt;=1),(COUNT($A$14:A461)+1),""))</f>
        <v>#REF!</v>
      </c>
    </row>
    <row r="463" spans="1:8" ht="12" customHeight="1" x14ac:dyDescent="0.2">
      <c r="A463" s="235" t="e">
        <f>IF(ISBLANK(#REF!),"",IF((#REF!&gt;=1),(COUNT($A$14:A462)+1),""))</f>
        <v>#REF!</v>
      </c>
    </row>
    <row r="464" spans="1:8" ht="12" customHeight="1" x14ac:dyDescent="0.2">
      <c r="A464" s="232"/>
    </row>
    <row r="465" spans="1:13" ht="12" customHeight="1" x14ac:dyDescent="0.2">
      <c r="A465" s="239" t="e">
        <f>IF(ISBLANK(#REF!),"",IF((#REF!&gt;=1),(COUNT($A$14:A464)+1),""))</f>
        <v>#REF!</v>
      </c>
    </row>
    <row r="466" spans="1:13" ht="12" customHeight="1" x14ac:dyDescent="0.2">
      <c r="A466" s="239" t="e">
        <f>IF(ISBLANK(#REF!),"",IF((#REF!&gt;=1),(COUNT($A$14:A465)+1),""))</f>
        <v>#REF!</v>
      </c>
    </row>
    <row r="467" spans="1:13" ht="12" customHeight="1" x14ac:dyDescent="0.2">
      <c r="A467" s="239" t="e">
        <f>IF(ISBLANK(#REF!),"",IF((#REF!&gt;=1),(COUNT($A$14:A464)+1),""))</f>
        <v>#REF!</v>
      </c>
    </row>
    <row r="468" spans="1:13" ht="12" customHeight="1" x14ac:dyDescent="0.2">
      <c r="A468" s="232"/>
    </row>
    <row r="469" spans="1:13" ht="12" customHeight="1" x14ac:dyDescent="0.2">
      <c r="A469" s="232"/>
    </row>
    <row r="470" spans="1:13" ht="12" customHeight="1" x14ac:dyDescent="0.2">
      <c r="A470" s="239" t="e">
        <f>IF(ISBLANK(#REF!),"",IF((#REF!&gt;=1),(COUNT($A$14:A466)+1),""))</f>
        <v>#REF!</v>
      </c>
    </row>
    <row r="471" spans="1:13" ht="12" customHeight="1" x14ac:dyDescent="0.2">
      <c r="A471" s="239" t="e">
        <f>IF(ISBLANK(#REF!),"",IF((#REF!&gt;=1),(COUNT($A$14:A470)+1),""))</f>
        <v>#REF!</v>
      </c>
      <c r="I471" s="276"/>
      <c r="J471" s="276"/>
      <c r="K471" s="276"/>
      <c r="L471" s="276"/>
      <c r="M471" s="276"/>
    </row>
    <row r="472" spans="1:13" ht="12" customHeight="1" x14ac:dyDescent="0.2">
      <c r="A472" s="239" t="e">
        <f>IF(ISBLANK(#REF!),"",IF((#REF!&gt;=1),(COUNT($A$14:A471)+1),""))</f>
        <v>#REF!</v>
      </c>
      <c r="I472" s="276"/>
      <c r="J472" s="276"/>
      <c r="K472" s="276"/>
      <c r="L472" s="276"/>
      <c r="M472" s="276"/>
    </row>
    <row r="473" spans="1:13" ht="12" customHeight="1" x14ac:dyDescent="0.2">
      <c r="A473" s="239"/>
      <c r="I473" s="276"/>
      <c r="J473" s="276"/>
      <c r="K473" s="276"/>
      <c r="L473" s="276"/>
      <c r="M473" s="276"/>
    </row>
    <row r="474" spans="1:13" ht="12" customHeight="1" x14ac:dyDescent="0.2">
      <c r="A474" s="239" t="e">
        <f>IF(ISBLANK(#REF!),"",IF((#REF!&gt;=1),(COUNT($A$14:A472)+1),""))</f>
        <v>#REF!</v>
      </c>
      <c r="I474" s="276"/>
      <c r="J474" s="276"/>
      <c r="K474" s="276"/>
      <c r="L474" s="276"/>
      <c r="M474" s="276"/>
    </row>
    <row r="475" spans="1:13" ht="12" customHeight="1" x14ac:dyDescent="0.2">
      <c r="A475" s="239" t="e">
        <f>IF(ISBLANK(#REF!),"",IF((#REF!&gt;=1),(COUNT($A$14:A474)+1),""))</f>
        <v>#REF!</v>
      </c>
      <c r="I475" s="276"/>
      <c r="J475" s="276"/>
      <c r="K475" s="276"/>
      <c r="L475" s="276"/>
      <c r="M475" s="276"/>
    </row>
    <row r="476" spans="1:13" ht="12" customHeight="1" x14ac:dyDescent="0.2">
      <c r="A476" s="239" t="e">
        <f>IF(ISBLANK(#REF!),"",IF((#REF!&gt;=1),(COUNT($A$14:A475)+1),""))</f>
        <v>#REF!</v>
      </c>
      <c r="I476" s="276"/>
      <c r="J476" s="276"/>
      <c r="K476" s="276"/>
      <c r="L476" s="276"/>
      <c r="M476" s="276"/>
    </row>
    <row r="477" spans="1:13" ht="12" customHeight="1" x14ac:dyDescent="0.2">
      <c r="A477" s="239" t="e">
        <f>IF(ISBLANK(#REF!),"",IF((#REF!&gt;=1),(COUNT($A$14:A476)+1),""))</f>
        <v>#REF!</v>
      </c>
      <c r="I477" s="276"/>
      <c r="J477" s="276"/>
      <c r="K477" s="276"/>
      <c r="L477" s="276"/>
      <c r="M477" s="276"/>
    </row>
    <row r="478" spans="1:13" ht="12" customHeight="1" x14ac:dyDescent="0.2">
      <c r="A478" s="239" t="e">
        <f>IF(ISBLANK(#REF!),"",IF((#REF!&gt;=1),(COUNT($A$14:A477)+1),""))</f>
        <v>#REF!</v>
      </c>
      <c r="I478" s="276"/>
      <c r="J478" s="276"/>
      <c r="K478" s="276"/>
      <c r="L478" s="276"/>
      <c r="M478" s="276"/>
    </row>
    <row r="479" spans="1:13" ht="12" customHeight="1" x14ac:dyDescent="0.2">
      <c r="A479" s="239"/>
      <c r="I479" s="276"/>
      <c r="J479" s="276"/>
      <c r="K479" s="276"/>
      <c r="L479" s="276"/>
      <c r="M479" s="276"/>
    </row>
    <row r="480" spans="1:13" ht="12" customHeight="1" x14ac:dyDescent="0.2">
      <c r="A480" s="239"/>
      <c r="I480" s="276"/>
      <c r="J480" s="276"/>
      <c r="K480" s="276"/>
      <c r="L480" s="276"/>
      <c r="M480" s="276"/>
    </row>
    <row r="481" spans="1:1" ht="12" customHeight="1" x14ac:dyDescent="0.2">
      <c r="A481" s="232"/>
    </row>
    <row r="482" spans="1:1" ht="12" customHeight="1" x14ac:dyDescent="0.2">
      <c r="A482" s="235" t="e">
        <f>IF(ISBLANK(#REF!),"",IF((#REF!&gt;=1),(COUNT($A$14:A481)+1),""))</f>
        <v>#REF!</v>
      </c>
    </row>
    <row r="483" spans="1:1" ht="12" customHeight="1" x14ac:dyDescent="0.2">
      <c r="A483" s="235"/>
    </row>
    <row r="484" spans="1:1" ht="12" customHeight="1" x14ac:dyDescent="0.2">
      <c r="A484" s="232"/>
    </row>
    <row r="485" spans="1:1" ht="12" customHeight="1" x14ac:dyDescent="0.2">
      <c r="A485" s="235" t="e">
        <f>IF(ISBLANK(#REF!),"",IF((#REF!&gt;=1),(COUNT($A$14:A484)+1),""))</f>
        <v>#REF!</v>
      </c>
    </row>
    <row r="486" spans="1:1" ht="12" customHeight="1" x14ac:dyDescent="0.2">
      <c r="A486" s="235" t="e">
        <f>IF(ISBLANK(#REF!),"",IF((#REF!&gt;=1),(COUNT($A$14:A485)+1),""))</f>
        <v>#REF!</v>
      </c>
    </row>
    <row r="487" spans="1:1" ht="12" customHeight="1" x14ac:dyDescent="0.2">
      <c r="A487" s="235" t="e">
        <f>IF(ISBLANK(#REF!),"",IF((#REF!&gt;=1),(COUNT($A$14:A486)+1),""))</f>
        <v>#REF!</v>
      </c>
    </row>
    <row r="488" spans="1:1" ht="12" customHeight="1" x14ac:dyDescent="0.2">
      <c r="A488" s="235" t="e">
        <f>IF(ISBLANK(#REF!),"",IF((#REF!&gt;=1),(COUNT($A$14:A486)+1),""))</f>
        <v>#REF!</v>
      </c>
    </row>
    <row r="489" spans="1:1" ht="12" customHeight="1" x14ac:dyDescent="0.2">
      <c r="A489" s="235" t="e">
        <f>IF(ISBLANK(#REF!),"",IF((#REF!&gt;=1),(COUNT($A$14:A487)+1),""))</f>
        <v>#REF!</v>
      </c>
    </row>
    <row r="490" spans="1:1" ht="12" customHeight="1" x14ac:dyDescent="0.2">
      <c r="A490" s="232"/>
    </row>
    <row r="491" spans="1:1" ht="12" customHeight="1" x14ac:dyDescent="0.25">
      <c r="A491" s="245" t="str">
        <f>IF(ISBLANK(#REF!),"",IF((B45&gt;=1),(COUNT(A466:A486)+1),""))</f>
        <v/>
      </c>
    </row>
    <row r="492" spans="1:1" ht="12" customHeight="1" x14ac:dyDescent="0.25">
      <c r="A492" s="245" t="str">
        <f>IF(ISBLANK(#REF!),"",IF((B46&gt;=1),(COUNT(A470:A487)+1),""))</f>
        <v/>
      </c>
    </row>
    <row r="493" spans="1:1" ht="12" customHeight="1" x14ac:dyDescent="0.2">
      <c r="A493" s="232"/>
    </row>
    <row r="494" spans="1:1" ht="12" customHeight="1" x14ac:dyDescent="0.2"/>
    <row r="495" spans="1:1" ht="12" customHeight="1" x14ac:dyDescent="0.2">
      <c r="A495" s="232"/>
    </row>
    <row r="496" spans="1:1" ht="15.75" customHeight="1" x14ac:dyDescent="0.2"/>
    <row r="497" spans="1:1" ht="12" customHeight="1" x14ac:dyDescent="0.2">
      <c r="A497" s="232"/>
    </row>
    <row r="498" spans="1:1" ht="12" customHeight="1" x14ac:dyDescent="0.2">
      <c r="A498" s="232"/>
    </row>
    <row r="499" spans="1:1" ht="13.5" customHeight="1" x14ac:dyDescent="0.2">
      <c r="A499" s="232"/>
    </row>
    <row r="500" spans="1:1" ht="13.5" customHeight="1" x14ac:dyDescent="0.2"/>
    <row r="501" spans="1:1" ht="12" customHeight="1" x14ac:dyDescent="0.2">
      <c r="A501" s="232"/>
    </row>
    <row r="502" spans="1:1" ht="13.5" customHeight="1" x14ac:dyDescent="0.2"/>
    <row r="503" spans="1:1" ht="12.75" customHeight="1" x14ac:dyDescent="0.2">
      <c r="A503" s="232"/>
    </row>
  </sheetData>
  <mergeCells count="39">
    <mergeCell ref="C114:E114"/>
    <mergeCell ref="B123:E123"/>
    <mergeCell ref="D247:E247"/>
    <mergeCell ref="D240:E240"/>
    <mergeCell ref="D241:E241"/>
    <mergeCell ref="D243:E243"/>
    <mergeCell ref="D245:E245"/>
    <mergeCell ref="C20:E20"/>
    <mergeCell ref="C122:E122"/>
    <mergeCell ref="B90:E90"/>
    <mergeCell ref="B94:E94"/>
    <mergeCell ref="C106:E106"/>
    <mergeCell ref="B21:C21"/>
    <mergeCell ref="C86:E86"/>
    <mergeCell ref="C81:E81"/>
    <mergeCell ref="C28:E28"/>
    <mergeCell ref="C48:E48"/>
    <mergeCell ref="B119:C119"/>
    <mergeCell ref="B49:E49"/>
    <mergeCell ref="C99:E99"/>
    <mergeCell ref="C111:E111"/>
    <mergeCell ref="C60:E60"/>
    <mergeCell ref="B39:E39"/>
    <mergeCell ref="B1:G1"/>
    <mergeCell ref="E3:G3"/>
    <mergeCell ref="E2:G2"/>
    <mergeCell ref="D12:E12"/>
    <mergeCell ref="B75:E75"/>
    <mergeCell ref="B61:C61"/>
    <mergeCell ref="C65:E65"/>
    <mergeCell ref="C70:E70"/>
    <mergeCell ref="C54:E54"/>
    <mergeCell ref="E4:G4"/>
    <mergeCell ref="E5:G5"/>
    <mergeCell ref="E6:G6"/>
    <mergeCell ref="C33:E33"/>
    <mergeCell ref="C38:E38"/>
    <mergeCell ref="C43:E43"/>
    <mergeCell ref="B13:C13"/>
  </mergeCells>
  <phoneticPr fontId="0" type="noConversion"/>
  <printOptions horizontalCentered="1"/>
  <pageMargins left="0.25" right="0.25" top="0.51" bottom="0.45" header="0.3" footer="0.3"/>
  <headerFooter alignWithMargins="0">
    <oddHeader>&amp;C&amp;F&amp;R&amp;T&amp;D</oddHeader>
    <oddFooter>Page &amp;P of &amp;N</oddFooter>
  </headerFooter>
  <rowBreaks count="4" manualBreakCount="4">
    <brk id="60" min="1" max="6" man="1"/>
    <brk id="114" min="1" max="6" man="1"/>
    <brk id="142" max="6" man="1"/>
    <brk id="145" max="6" man="1"/>
  </rowBreaks>
  <legacy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3"/>
  <sheetViews>
    <sheetView topLeftCell="B1" zoomScale="90" workbookViewId="0">
      <selection activeCell="D4" sqref="D4"/>
    </sheetView>
  </sheetViews>
  <sheetFormatPr defaultColWidth="8.85546875" defaultRowHeight="12.75" x14ac:dyDescent="0.2"/>
  <cols>
    <col min="1" max="1" width="0.28515625" hidden="1" customWidth="1"/>
    <col min="2" max="2" width="9.140625" customWidth="1"/>
    <col min="3" max="3" width="44.85546875" customWidth="1"/>
    <col min="4" max="4" width="32.7109375" style="47" customWidth="1"/>
    <col min="5" max="5" width="15.28515625" customWidth="1"/>
    <col min="6" max="6" width="11.42578125" customWidth="1"/>
    <col min="7" max="7" width="35.42578125" customWidth="1"/>
    <col min="8" max="12" width="8.85546875" customWidth="1"/>
  </cols>
  <sheetData>
    <row r="1" spans="1:11" ht="20.25" customHeight="1" x14ac:dyDescent="0.2">
      <c r="B1" s="327" t="s">
        <v>452</v>
      </c>
      <c r="C1" s="328"/>
      <c r="D1" s="328"/>
      <c r="E1" s="328"/>
      <c r="F1" s="329"/>
    </row>
    <row r="2" spans="1:11" ht="12" customHeight="1" x14ac:dyDescent="0.2">
      <c r="B2" s="330" t="s">
        <v>467</v>
      </c>
      <c r="C2" s="331"/>
      <c r="D2" s="45" t="s">
        <v>485</v>
      </c>
      <c r="E2" s="45"/>
      <c r="F2" s="46"/>
      <c r="G2" t="s">
        <v>78</v>
      </c>
    </row>
    <row r="3" spans="1:11" x14ac:dyDescent="0.2">
      <c r="B3" s="38"/>
      <c r="C3" s="39"/>
      <c r="D3" s="45" t="s">
        <v>486</v>
      </c>
      <c r="E3" s="45"/>
      <c r="F3" s="46"/>
      <c r="G3">
        <v>2400</v>
      </c>
    </row>
    <row r="4" spans="1:11" ht="12" customHeight="1" x14ac:dyDescent="0.2">
      <c r="A4" s="7"/>
      <c r="B4" s="40" t="s">
        <v>343</v>
      </c>
      <c r="C4" s="40" t="s">
        <v>455</v>
      </c>
      <c r="D4" s="58" t="s">
        <v>208</v>
      </c>
      <c r="E4" s="41" t="s">
        <v>479</v>
      </c>
      <c r="F4" s="42" t="s">
        <v>463</v>
      </c>
      <c r="G4" s="7"/>
    </row>
    <row r="5" spans="1:11" s="54" customFormat="1" ht="12" customHeight="1" x14ac:dyDescent="0.2">
      <c r="A5" s="11"/>
      <c r="B5" s="50" t="s">
        <v>207</v>
      </c>
      <c r="C5" s="51"/>
      <c r="D5" s="53">
        <v>6210</v>
      </c>
      <c r="E5" s="52"/>
      <c r="F5" s="53"/>
      <c r="G5" s="1"/>
      <c r="H5" s="1"/>
      <c r="I5" s="1"/>
      <c r="J5" s="1"/>
      <c r="K5" s="1"/>
    </row>
    <row r="6" spans="1:11" s="54" customFormat="1" ht="12" customHeight="1" x14ac:dyDescent="0.2">
      <c r="A6" s="10"/>
      <c r="B6" s="5"/>
      <c r="C6" s="5"/>
      <c r="D6" s="5"/>
      <c r="E6" s="5"/>
      <c r="F6" s="5"/>
      <c r="G6" s="1"/>
      <c r="H6" s="1"/>
      <c r="I6" s="1"/>
      <c r="J6" s="1"/>
      <c r="K6" s="1"/>
    </row>
    <row r="7" spans="1:11" s="49" customFormat="1" ht="24.75" customHeight="1" x14ac:dyDescent="0.2">
      <c r="A7" s="48"/>
      <c r="B7" s="332" t="s">
        <v>209</v>
      </c>
      <c r="C7" s="333"/>
      <c r="D7" s="62">
        <v>6220</v>
      </c>
      <c r="E7" s="57"/>
      <c r="F7" s="12"/>
      <c r="G7" s="48"/>
    </row>
    <row r="8" spans="1:11" s="91" customFormat="1" ht="13.5" customHeight="1" x14ac:dyDescent="0.2">
      <c r="A8" s="48"/>
      <c r="B8" s="144">
        <v>1</v>
      </c>
      <c r="C8" s="93" t="s">
        <v>131</v>
      </c>
      <c r="D8" s="80">
        <v>6220.2</v>
      </c>
      <c r="E8" s="99">
        <v>175</v>
      </c>
      <c r="F8" s="34">
        <f>E8*B8</f>
        <v>175</v>
      </c>
      <c r="G8" s="48"/>
    </row>
    <row r="9" spans="1:11" s="91" customFormat="1" ht="13.5" customHeight="1" x14ac:dyDescent="0.2">
      <c r="A9" s="48"/>
      <c r="B9" s="144">
        <v>1</v>
      </c>
      <c r="C9" s="93" t="s">
        <v>129</v>
      </c>
      <c r="D9" s="80">
        <v>6220.2</v>
      </c>
      <c r="E9" s="99">
        <v>175</v>
      </c>
      <c r="F9" s="34">
        <f t="shared" ref="F9:F16" si="0">E9*B9</f>
        <v>175</v>
      </c>
      <c r="G9" s="48"/>
    </row>
    <row r="10" spans="1:11" s="91" customFormat="1" ht="13.5" customHeight="1" x14ac:dyDescent="0.2">
      <c r="A10" s="48"/>
      <c r="B10" s="144">
        <v>1</v>
      </c>
      <c r="C10" s="93" t="s">
        <v>130</v>
      </c>
      <c r="D10" s="80">
        <v>6220.2</v>
      </c>
      <c r="E10" s="99">
        <v>175</v>
      </c>
      <c r="F10" s="34">
        <f t="shared" si="0"/>
        <v>175</v>
      </c>
      <c r="G10" s="48"/>
    </row>
    <row r="11" spans="1:11" s="91" customFormat="1" ht="13.5" customHeight="1" x14ac:dyDescent="0.2">
      <c r="A11" s="48"/>
      <c r="B11" s="144">
        <v>1</v>
      </c>
      <c r="C11" s="93" t="s">
        <v>132</v>
      </c>
      <c r="D11" s="80">
        <v>6220.2</v>
      </c>
      <c r="E11" s="99">
        <v>100</v>
      </c>
      <c r="F11" s="34">
        <f t="shared" si="0"/>
        <v>100</v>
      </c>
      <c r="G11" s="48"/>
    </row>
    <row r="12" spans="1:11" s="91" customFormat="1" ht="13.5" customHeight="1" x14ac:dyDescent="0.2">
      <c r="A12" s="48"/>
      <c r="B12" s="144">
        <v>1</v>
      </c>
      <c r="C12" s="93" t="s">
        <v>133</v>
      </c>
      <c r="D12" s="80">
        <v>6220.2</v>
      </c>
      <c r="E12" s="99">
        <v>100</v>
      </c>
      <c r="F12" s="34">
        <f t="shared" si="0"/>
        <v>100</v>
      </c>
      <c r="G12" s="48"/>
    </row>
    <row r="13" spans="1:11" s="91" customFormat="1" ht="13.5" customHeight="1" x14ac:dyDescent="0.2">
      <c r="A13" s="48"/>
      <c r="B13" s="144"/>
      <c r="C13" s="93" t="s">
        <v>462</v>
      </c>
      <c r="D13" s="80">
        <v>6220.2</v>
      </c>
      <c r="E13" s="99">
        <v>325</v>
      </c>
      <c r="F13" s="34">
        <f t="shared" si="0"/>
        <v>0</v>
      </c>
      <c r="G13" s="48"/>
    </row>
    <row r="14" spans="1:11" s="91" customFormat="1" ht="13.5" customHeight="1" x14ac:dyDescent="0.2">
      <c r="A14" s="48"/>
      <c r="B14" s="144"/>
      <c r="C14" s="93" t="s">
        <v>135</v>
      </c>
      <c r="D14" s="80">
        <v>6220.2</v>
      </c>
      <c r="E14" s="99"/>
      <c r="F14" s="34">
        <f t="shared" si="0"/>
        <v>0</v>
      </c>
      <c r="G14" s="48"/>
    </row>
    <row r="15" spans="1:11" s="91" customFormat="1" ht="13.5" customHeight="1" x14ac:dyDescent="0.2">
      <c r="A15" s="48"/>
      <c r="B15" s="144">
        <v>1</v>
      </c>
      <c r="C15" s="93" t="s">
        <v>43</v>
      </c>
      <c r="D15" s="80">
        <v>6220.2</v>
      </c>
      <c r="E15" s="99">
        <v>300</v>
      </c>
      <c r="F15" s="34">
        <f t="shared" si="0"/>
        <v>300</v>
      </c>
      <c r="G15" s="48"/>
    </row>
    <row r="16" spans="1:11" s="91" customFormat="1" ht="13.5" customHeight="1" x14ac:dyDescent="0.2">
      <c r="A16" s="48"/>
      <c r="B16" s="144">
        <v>0</v>
      </c>
      <c r="C16" s="93" t="s">
        <v>42</v>
      </c>
      <c r="D16" s="80">
        <v>6220.2</v>
      </c>
      <c r="E16" s="99">
        <v>60</v>
      </c>
      <c r="F16" s="34">
        <f t="shared" si="0"/>
        <v>0</v>
      </c>
      <c r="G16" s="48"/>
    </row>
    <row r="17" spans="1:7" s="91" customFormat="1" ht="13.5" customHeight="1" x14ac:dyDescent="0.2">
      <c r="A17" s="48"/>
      <c r="B17" s="92"/>
      <c r="C17" s="134" t="s">
        <v>136</v>
      </c>
      <c r="D17" s="6"/>
      <c r="E17" s="99"/>
      <c r="F17" s="34">
        <f>SUM(F8:F16)</f>
        <v>1025</v>
      </c>
      <c r="G17" s="48"/>
    </row>
    <row r="18" spans="1:7" s="91" customFormat="1" ht="23.25" customHeight="1" x14ac:dyDescent="0.2">
      <c r="A18" s="48"/>
      <c r="B18" s="334" t="s">
        <v>137</v>
      </c>
      <c r="C18" s="341"/>
      <c r="D18" s="62">
        <v>6230</v>
      </c>
      <c r="E18" s="57"/>
      <c r="F18" s="12"/>
      <c r="G18" s="48"/>
    </row>
    <row r="19" spans="1:7" ht="12" customHeight="1" x14ac:dyDescent="0.25">
      <c r="A19" s="9"/>
      <c r="B19" s="37">
        <v>1</v>
      </c>
      <c r="C19" s="24" t="s">
        <v>446</v>
      </c>
      <c r="D19" s="59" t="s">
        <v>216</v>
      </c>
      <c r="E19" s="25">
        <v>60</v>
      </c>
      <c r="F19" s="34">
        <f>B19*E19</f>
        <v>60</v>
      </c>
      <c r="G19" s="8"/>
    </row>
    <row r="20" spans="1:7" ht="12" customHeight="1" x14ac:dyDescent="0.25">
      <c r="A20" s="9"/>
      <c r="B20" s="37">
        <v>1</v>
      </c>
      <c r="C20" s="24" t="s">
        <v>312</v>
      </c>
      <c r="D20" s="59" t="s">
        <v>216</v>
      </c>
      <c r="E20" s="25">
        <v>150</v>
      </c>
      <c r="F20" s="34">
        <f>B20*E20</f>
        <v>150</v>
      </c>
      <c r="G20" s="8"/>
    </row>
    <row r="21" spans="1:7" ht="12" customHeight="1" x14ac:dyDescent="0.25">
      <c r="A21" s="9"/>
      <c r="B21" s="37">
        <v>0</v>
      </c>
      <c r="C21" s="24" t="s">
        <v>184</v>
      </c>
      <c r="D21" s="59" t="s">
        <v>216</v>
      </c>
      <c r="E21" s="25">
        <v>640</v>
      </c>
      <c r="F21" s="34">
        <f>B21*E21</f>
        <v>0</v>
      </c>
      <c r="G21" s="8"/>
    </row>
    <row r="22" spans="1:7" ht="12" customHeight="1" x14ac:dyDescent="0.25">
      <c r="A22" s="9"/>
      <c r="B22" s="37">
        <v>0</v>
      </c>
      <c r="C22" s="24" t="s">
        <v>435</v>
      </c>
      <c r="D22" s="59" t="s">
        <v>216</v>
      </c>
      <c r="E22" s="25">
        <v>700</v>
      </c>
      <c r="F22" s="34">
        <f>B22*E22</f>
        <v>0</v>
      </c>
      <c r="G22" s="8"/>
    </row>
    <row r="23" spans="1:7" ht="12" customHeight="1" x14ac:dyDescent="0.25">
      <c r="A23" s="9"/>
      <c r="B23" s="37"/>
      <c r="C23" s="122" t="s">
        <v>125</v>
      </c>
      <c r="D23" s="59" t="s">
        <v>216</v>
      </c>
      <c r="E23" s="25"/>
      <c r="F23" s="34">
        <f>SUM(F19:F22)</f>
        <v>210</v>
      </c>
      <c r="G23" s="8"/>
    </row>
    <row r="24" spans="1:7" ht="12" customHeight="1" x14ac:dyDescent="0.25">
      <c r="A24" s="9"/>
      <c r="B24" s="36">
        <v>1</v>
      </c>
      <c r="C24" s="24" t="s">
        <v>127</v>
      </c>
      <c r="D24" s="24">
        <v>6230.3</v>
      </c>
      <c r="E24" s="25">
        <v>300</v>
      </c>
      <c r="F24" s="34"/>
      <c r="G24" s="8"/>
    </row>
    <row r="25" spans="1:7" ht="12" customHeight="1" x14ac:dyDescent="0.25">
      <c r="A25" s="9"/>
      <c r="B25" s="36"/>
      <c r="C25" s="24" t="s">
        <v>138</v>
      </c>
      <c r="D25" s="24">
        <v>6230.3</v>
      </c>
      <c r="E25" s="25"/>
      <c r="F25" s="34"/>
      <c r="G25" s="8"/>
    </row>
    <row r="26" spans="1:7" ht="12" customHeight="1" x14ac:dyDescent="0.25">
      <c r="A26" s="9"/>
      <c r="B26" s="36"/>
      <c r="C26" s="122" t="s">
        <v>139</v>
      </c>
      <c r="D26" s="24">
        <v>6230.3</v>
      </c>
      <c r="E26" s="25"/>
      <c r="F26" s="34">
        <f>SUM(F24:F25)</f>
        <v>0</v>
      </c>
      <c r="G26" s="8"/>
    </row>
    <row r="27" spans="1:7" ht="12" customHeight="1" x14ac:dyDescent="0.25">
      <c r="A27" s="9"/>
      <c r="B27" s="36">
        <v>6</v>
      </c>
      <c r="C27" s="24" t="s">
        <v>212</v>
      </c>
      <c r="D27" s="24">
        <v>6230.5</v>
      </c>
      <c r="E27" s="25">
        <v>450</v>
      </c>
      <c r="F27" s="34">
        <f>B27*E27</f>
        <v>2700</v>
      </c>
      <c r="G27" s="8"/>
    </row>
    <row r="28" spans="1:7" ht="12" customHeight="1" x14ac:dyDescent="0.25">
      <c r="A28" s="9" t="str">
        <f>IF(ISBLANK(#REF!),"",IF((B22&gt;=1),(COUNT(A7:A7)+1),""))</f>
        <v/>
      </c>
      <c r="B28" s="37">
        <v>0</v>
      </c>
      <c r="C28" s="24" t="s">
        <v>187</v>
      </c>
      <c r="D28" s="59" t="s">
        <v>214</v>
      </c>
      <c r="E28" s="25">
        <v>80</v>
      </c>
      <c r="F28" s="34">
        <f>B28*E28</f>
        <v>0</v>
      </c>
      <c r="G28" s="8"/>
    </row>
    <row r="29" spans="1:7" ht="12" customHeight="1" x14ac:dyDescent="0.25">
      <c r="A29" s="9"/>
      <c r="B29" s="37">
        <v>3</v>
      </c>
      <c r="C29" s="24" t="s">
        <v>188</v>
      </c>
      <c r="D29" s="59" t="s">
        <v>214</v>
      </c>
      <c r="E29" s="25">
        <v>95</v>
      </c>
      <c r="F29" s="34">
        <f>B29*E29</f>
        <v>285</v>
      </c>
      <c r="G29" s="8"/>
    </row>
    <row r="30" spans="1:7" ht="12" customHeight="1" x14ac:dyDescent="0.2">
      <c r="A30" s="7"/>
      <c r="B30" s="37">
        <v>3</v>
      </c>
      <c r="C30" s="24" t="s">
        <v>315</v>
      </c>
      <c r="D30" s="59" t="s">
        <v>214</v>
      </c>
      <c r="E30" s="25">
        <v>100</v>
      </c>
      <c r="F30" s="34">
        <f>B30*E30</f>
        <v>300</v>
      </c>
      <c r="G30" s="7"/>
    </row>
    <row r="31" spans="1:7" ht="12" customHeight="1" x14ac:dyDescent="0.2">
      <c r="A31" s="7"/>
      <c r="B31" s="37">
        <v>0</v>
      </c>
      <c r="C31" s="24" t="s">
        <v>316</v>
      </c>
      <c r="D31" s="59" t="s">
        <v>214</v>
      </c>
      <c r="E31" s="25">
        <v>0</v>
      </c>
      <c r="F31" s="34">
        <f>B31*E31</f>
        <v>0</v>
      </c>
      <c r="G31" s="7"/>
    </row>
    <row r="32" spans="1:7" ht="12" customHeight="1" x14ac:dyDescent="0.2">
      <c r="A32" s="7"/>
      <c r="B32" s="37"/>
      <c r="C32" s="122" t="s">
        <v>126</v>
      </c>
      <c r="D32" s="77"/>
      <c r="E32" s="65"/>
      <c r="F32" s="34">
        <f>SUM(F28:F31)</f>
        <v>585</v>
      </c>
      <c r="G32" s="7"/>
    </row>
    <row r="33" spans="1:7" ht="12" customHeight="1" x14ac:dyDescent="0.2">
      <c r="A33" s="7"/>
      <c r="B33" s="55" t="s">
        <v>215</v>
      </c>
      <c r="C33" s="56"/>
      <c r="D33" s="56">
        <v>6250</v>
      </c>
      <c r="E33" s="57"/>
      <c r="F33" s="12"/>
      <c r="G33" s="7"/>
    </row>
    <row r="34" spans="1:7" ht="12" customHeight="1" x14ac:dyDescent="0.2">
      <c r="A34" s="7"/>
      <c r="B34" s="37">
        <v>0</v>
      </c>
      <c r="C34" s="26" t="s">
        <v>302</v>
      </c>
      <c r="D34" s="26">
        <v>6250.2</v>
      </c>
      <c r="E34" s="27">
        <v>110</v>
      </c>
      <c r="F34" s="34">
        <f t="shared" ref="F34:F40" si="1">B34*E34</f>
        <v>0</v>
      </c>
      <c r="G34" s="7"/>
    </row>
    <row r="35" spans="1:7" ht="12" customHeight="1" x14ac:dyDescent="0.2">
      <c r="A35" s="7"/>
      <c r="B35" s="37">
        <v>0</v>
      </c>
      <c r="C35" s="26" t="s">
        <v>189</v>
      </c>
      <c r="D35" s="26">
        <v>6250.2</v>
      </c>
      <c r="E35" s="27">
        <v>125</v>
      </c>
      <c r="F35" s="34">
        <f t="shared" si="1"/>
        <v>0</v>
      </c>
      <c r="G35" s="7"/>
    </row>
    <row r="36" spans="1:7" ht="12" customHeight="1" x14ac:dyDescent="0.2">
      <c r="A36" s="7"/>
      <c r="B36" s="37">
        <v>0</v>
      </c>
      <c r="C36" s="26" t="s">
        <v>303</v>
      </c>
      <c r="D36" s="26">
        <v>6250.2</v>
      </c>
      <c r="E36" s="27">
        <v>9200</v>
      </c>
      <c r="F36" s="34">
        <f t="shared" si="1"/>
        <v>0</v>
      </c>
      <c r="G36" s="7"/>
    </row>
    <row r="37" spans="1:7" ht="12" customHeight="1" x14ac:dyDescent="0.2">
      <c r="A37" s="7"/>
      <c r="B37" s="36">
        <v>0</v>
      </c>
      <c r="C37" s="24" t="s">
        <v>311</v>
      </c>
      <c r="D37" s="26">
        <v>6250.2</v>
      </c>
      <c r="E37" s="25">
        <v>0</v>
      </c>
      <c r="F37" s="34">
        <f t="shared" si="1"/>
        <v>0</v>
      </c>
      <c r="G37" s="7"/>
    </row>
    <row r="38" spans="1:7" ht="12" customHeight="1" x14ac:dyDescent="0.2">
      <c r="A38" s="7"/>
      <c r="B38" s="36">
        <v>1</v>
      </c>
      <c r="C38" s="24" t="s">
        <v>318</v>
      </c>
      <c r="D38" s="26">
        <v>6230.2</v>
      </c>
      <c r="E38" s="25">
        <v>900</v>
      </c>
      <c r="F38" s="34">
        <f t="shared" si="1"/>
        <v>900</v>
      </c>
      <c r="G38" s="63"/>
    </row>
    <row r="39" spans="1:7" ht="12" customHeight="1" x14ac:dyDescent="0.2">
      <c r="A39" s="7"/>
      <c r="B39" s="36">
        <v>0</v>
      </c>
      <c r="C39" s="24" t="s">
        <v>319</v>
      </c>
      <c r="D39" s="26">
        <v>6250.2</v>
      </c>
      <c r="E39" s="25"/>
      <c r="F39" s="34">
        <f t="shared" si="1"/>
        <v>0</v>
      </c>
      <c r="G39" s="7"/>
    </row>
    <row r="40" spans="1:7" ht="12" customHeight="1" x14ac:dyDescent="0.2">
      <c r="A40" s="7"/>
      <c r="B40" s="36">
        <v>0</v>
      </c>
      <c r="C40" s="24" t="s">
        <v>203</v>
      </c>
      <c r="D40" s="26">
        <v>6250.2</v>
      </c>
      <c r="E40" s="25">
        <v>400</v>
      </c>
      <c r="F40" s="34">
        <f t="shared" si="1"/>
        <v>0</v>
      </c>
      <c r="G40" s="7"/>
    </row>
    <row r="41" spans="1:7" ht="12" customHeight="1" x14ac:dyDescent="0.2">
      <c r="A41" s="7"/>
      <c r="B41" s="37"/>
      <c r="C41" s="132" t="s">
        <v>140</v>
      </c>
      <c r="D41" s="26">
        <v>6250.2</v>
      </c>
      <c r="E41" s="27"/>
      <c r="F41" s="34">
        <f>SUM(F34:F40)</f>
        <v>900</v>
      </c>
      <c r="G41" s="7"/>
    </row>
    <row r="42" spans="1:7" ht="12" customHeight="1" x14ac:dyDescent="0.2">
      <c r="A42" s="7"/>
      <c r="B42" s="55" t="s">
        <v>220</v>
      </c>
      <c r="C42" s="56"/>
      <c r="D42" s="56">
        <v>6260</v>
      </c>
      <c r="E42" s="57"/>
      <c r="F42" s="12"/>
      <c r="G42" s="7"/>
    </row>
    <row r="43" spans="1:7" ht="12" customHeight="1" x14ac:dyDescent="0.25">
      <c r="A43" s="9"/>
      <c r="B43" s="37">
        <v>0</v>
      </c>
      <c r="C43" s="24" t="s">
        <v>317</v>
      </c>
      <c r="D43" s="24">
        <v>6260.1</v>
      </c>
      <c r="E43" s="25">
        <v>3</v>
      </c>
      <c r="F43" s="34">
        <f t="shared" ref="F43:F75" si="2">B43*E43</f>
        <v>0</v>
      </c>
      <c r="G43" s="8"/>
    </row>
    <row r="44" spans="1:7" ht="12" customHeight="1" x14ac:dyDescent="0.2">
      <c r="A44" s="7"/>
      <c r="B44" s="37">
        <v>0</v>
      </c>
      <c r="C44" s="24" t="s">
        <v>68</v>
      </c>
      <c r="D44" s="24">
        <v>6260.1</v>
      </c>
      <c r="E44" s="25">
        <v>5</v>
      </c>
      <c r="F44" s="34">
        <f t="shared" si="2"/>
        <v>0</v>
      </c>
      <c r="G44" s="7"/>
    </row>
    <row r="45" spans="1:7" ht="12" customHeight="1" x14ac:dyDescent="0.2">
      <c r="A45" s="7"/>
      <c r="B45" s="37"/>
      <c r="C45" s="123" t="s">
        <v>26</v>
      </c>
      <c r="D45" s="24"/>
      <c r="E45" s="25"/>
      <c r="F45" s="34"/>
      <c r="G45" s="7"/>
    </row>
    <row r="46" spans="1:7" ht="12" customHeight="1" x14ac:dyDescent="0.25">
      <c r="A46" s="9"/>
      <c r="B46" s="37">
        <v>15</v>
      </c>
      <c r="C46" s="24" t="s">
        <v>171</v>
      </c>
      <c r="D46" s="24">
        <v>6260.1</v>
      </c>
      <c r="E46" s="28">
        <v>3.27</v>
      </c>
      <c r="F46" s="35">
        <f t="shared" si="2"/>
        <v>49.05</v>
      </c>
      <c r="G46" s="8"/>
    </row>
    <row r="47" spans="1:7" ht="12" customHeight="1" x14ac:dyDescent="0.25">
      <c r="A47" s="9"/>
      <c r="B47" s="37">
        <v>0</v>
      </c>
      <c r="C47" s="24" t="s">
        <v>266</v>
      </c>
      <c r="D47" s="24">
        <v>6260.1</v>
      </c>
      <c r="E47" s="25">
        <v>2.1</v>
      </c>
      <c r="F47" s="35">
        <f t="shared" si="2"/>
        <v>0</v>
      </c>
      <c r="G47" s="8"/>
    </row>
    <row r="48" spans="1:7" ht="12" customHeight="1" x14ac:dyDescent="0.25">
      <c r="A48" s="9"/>
      <c r="B48" s="37">
        <v>0</v>
      </c>
      <c r="C48" s="24" t="s">
        <v>267</v>
      </c>
      <c r="D48" s="24">
        <v>6260.1</v>
      </c>
      <c r="E48" s="25">
        <v>4.1500000000000004</v>
      </c>
      <c r="F48" s="35">
        <f t="shared" si="2"/>
        <v>0</v>
      </c>
      <c r="G48" s="8"/>
    </row>
    <row r="49" spans="1:7" ht="12" customHeight="1" x14ac:dyDescent="0.25">
      <c r="A49" s="9"/>
      <c r="B49" s="37">
        <v>0</v>
      </c>
      <c r="C49" s="24" t="s">
        <v>268</v>
      </c>
      <c r="D49" s="24">
        <v>6260.1</v>
      </c>
      <c r="E49" s="25">
        <v>5.75</v>
      </c>
      <c r="F49" s="35">
        <f t="shared" si="2"/>
        <v>0</v>
      </c>
      <c r="G49" s="8"/>
    </row>
    <row r="50" spans="1:7" ht="12" customHeight="1" x14ac:dyDescent="0.25">
      <c r="A50" s="9"/>
      <c r="B50" s="37">
        <v>10</v>
      </c>
      <c r="C50" s="24" t="s">
        <v>269</v>
      </c>
      <c r="D50" s="24">
        <v>6260.1</v>
      </c>
      <c r="E50" s="25">
        <v>6.45</v>
      </c>
      <c r="F50" s="35">
        <f t="shared" si="2"/>
        <v>64.5</v>
      </c>
      <c r="G50" s="8"/>
    </row>
    <row r="51" spans="1:7" ht="12" customHeight="1" x14ac:dyDescent="0.2">
      <c r="A51" s="7"/>
      <c r="B51" s="37">
        <v>0</v>
      </c>
      <c r="C51" s="24" t="s">
        <v>270</v>
      </c>
      <c r="D51" s="24">
        <v>6260.1</v>
      </c>
      <c r="E51" s="25">
        <v>2.95</v>
      </c>
      <c r="F51" s="35">
        <f t="shared" si="2"/>
        <v>0</v>
      </c>
      <c r="G51" s="7"/>
    </row>
    <row r="52" spans="1:7" ht="12" customHeight="1" x14ac:dyDescent="0.25">
      <c r="A52" s="9"/>
      <c r="B52" s="37">
        <v>0</v>
      </c>
      <c r="C52" s="24" t="s">
        <v>271</v>
      </c>
      <c r="D52" s="24">
        <v>6260.1</v>
      </c>
      <c r="E52" s="25">
        <v>4.95</v>
      </c>
      <c r="F52" s="35">
        <f t="shared" si="2"/>
        <v>0</v>
      </c>
      <c r="G52" s="8"/>
    </row>
    <row r="53" spans="1:7" ht="12" customHeight="1" x14ac:dyDescent="0.25">
      <c r="A53" s="9"/>
      <c r="B53" s="37">
        <v>0</v>
      </c>
      <c r="C53" s="24" t="s">
        <v>272</v>
      </c>
      <c r="D53" s="24">
        <v>6260.1</v>
      </c>
      <c r="E53" s="25">
        <v>6.25</v>
      </c>
      <c r="F53" s="35">
        <f t="shared" si="2"/>
        <v>0</v>
      </c>
      <c r="G53" s="8"/>
    </row>
    <row r="54" spans="1:7" ht="12" customHeight="1" x14ac:dyDescent="0.25">
      <c r="A54" s="9"/>
      <c r="B54" s="37">
        <v>0</v>
      </c>
      <c r="C54" s="24" t="s">
        <v>273</v>
      </c>
      <c r="D54" s="24">
        <v>6260.1</v>
      </c>
      <c r="E54" s="25">
        <v>8.75</v>
      </c>
      <c r="F54" s="35">
        <f t="shared" si="2"/>
        <v>0</v>
      </c>
      <c r="G54" s="8"/>
    </row>
    <row r="55" spans="1:7" ht="12" customHeight="1" x14ac:dyDescent="0.25">
      <c r="A55" s="9"/>
      <c r="B55" s="37">
        <v>0</v>
      </c>
      <c r="C55" s="24" t="s">
        <v>274</v>
      </c>
      <c r="D55" s="24">
        <v>6260.1</v>
      </c>
      <c r="E55" s="25">
        <v>3.25</v>
      </c>
      <c r="F55" s="35">
        <f t="shared" si="2"/>
        <v>0</v>
      </c>
      <c r="G55" s="8"/>
    </row>
    <row r="56" spans="1:7" ht="12" customHeight="1" x14ac:dyDescent="0.25">
      <c r="A56" s="9"/>
      <c r="B56" s="37">
        <v>0</v>
      </c>
      <c r="C56" s="24" t="s">
        <v>275</v>
      </c>
      <c r="D56" s="24">
        <v>6260.1</v>
      </c>
      <c r="E56" s="25">
        <v>5.25</v>
      </c>
      <c r="F56" s="35">
        <f t="shared" si="2"/>
        <v>0</v>
      </c>
      <c r="G56" s="8"/>
    </row>
    <row r="57" spans="1:7" ht="12" customHeight="1" x14ac:dyDescent="0.2">
      <c r="A57" s="7"/>
      <c r="B57" s="37">
        <v>0</v>
      </c>
      <c r="C57" s="24" t="s">
        <v>276</v>
      </c>
      <c r="D57" s="24">
        <v>6260.1</v>
      </c>
      <c r="E57" s="25">
        <v>7.1</v>
      </c>
      <c r="F57" s="35">
        <f t="shared" si="2"/>
        <v>0</v>
      </c>
      <c r="G57" s="7"/>
    </row>
    <row r="58" spans="1:7" ht="12" customHeight="1" x14ac:dyDescent="0.2">
      <c r="A58" s="7"/>
      <c r="B58" s="37">
        <v>0</v>
      </c>
      <c r="C58" s="24" t="s">
        <v>278</v>
      </c>
      <c r="D58" s="24">
        <v>6260.1</v>
      </c>
      <c r="E58" s="25">
        <v>9.75</v>
      </c>
      <c r="F58" s="35">
        <f t="shared" si="2"/>
        <v>0</v>
      </c>
      <c r="G58" s="7"/>
    </row>
    <row r="59" spans="1:7" ht="12" customHeight="1" x14ac:dyDescent="0.2">
      <c r="A59" s="7"/>
      <c r="B59" s="37">
        <v>0</v>
      </c>
      <c r="C59" s="24" t="s">
        <v>277</v>
      </c>
      <c r="D59" s="24">
        <v>6260.1</v>
      </c>
      <c r="E59" s="25">
        <v>7.75</v>
      </c>
      <c r="F59" s="35">
        <f t="shared" si="2"/>
        <v>0</v>
      </c>
      <c r="G59" s="7"/>
    </row>
    <row r="60" spans="1:7" ht="12" customHeight="1" x14ac:dyDescent="0.2">
      <c r="A60" s="7"/>
      <c r="B60" s="37">
        <v>0</v>
      </c>
      <c r="C60" s="24" t="s">
        <v>279</v>
      </c>
      <c r="D60" s="24">
        <v>6260.1</v>
      </c>
      <c r="E60" s="25">
        <v>8.15</v>
      </c>
      <c r="F60" s="35">
        <f t="shared" si="2"/>
        <v>0</v>
      </c>
      <c r="G60" s="7"/>
    </row>
    <row r="61" spans="1:7" ht="12" customHeight="1" x14ac:dyDescent="0.2">
      <c r="A61" s="7"/>
      <c r="B61" s="37">
        <v>0</v>
      </c>
      <c r="C61" s="24" t="s">
        <v>280</v>
      </c>
      <c r="D61" s="24">
        <v>6260.1</v>
      </c>
      <c r="E61" s="25">
        <v>11.25</v>
      </c>
      <c r="F61" s="35">
        <f t="shared" si="2"/>
        <v>0</v>
      </c>
      <c r="G61" s="7"/>
    </row>
    <row r="62" spans="1:7" ht="12" customHeight="1" x14ac:dyDescent="0.2">
      <c r="A62" s="7"/>
      <c r="B62" s="37">
        <v>0</v>
      </c>
      <c r="C62" s="24" t="s">
        <v>281</v>
      </c>
      <c r="D62" s="24">
        <v>6260.1</v>
      </c>
      <c r="E62" s="25">
        <v>13.85</v>
      </c>
      <c r="F62" s="35">
        <f t="shared" si="2"/>
        <v>0</v>
      </c>
      <c r="G62" s="7"/>
    </row>
    <row r="63" spans="1:7" ht="12" customHeight="1" x14ac:dyDescent="0.2">
      <c r="A63" s="7"/>
      <c r="B63" s="37">
        <v>0</v>
      </c>
      <c r="C63" s="24" t="s">
        <v>282</v>
      </c>
      <c r="D63" s="24">
        <v>6260.1</v>
      </c>
      <c r="E63" s="25">
        <v>11.95</v>
      </c>
      <c r="F63" s="35">
        <f t="shared" si="2"/>
        <v>0</v>
      </c>
      <c r="G63" s="7"/>
    </row>
    <row r="64" spans="1:7" ht="12" customHeight="1" x14ac:dyDescent="0.2">
      <c r="A64" s="7"/>
      <c r="B64" s="37">
        <v>0</v>
      </c>
      <c r="C64" s="24" t="s">
        <v>283</v>
      </c>
      <c r="D64" s="24">
        <v>6260.1</v>
      </c>
      <c r="E64" s="25">
        <v>12.25</v>
      </c>
      <c r="F64" s="35">
        <f t="shared" si="2"/>
        <v>0</v>
      </c>
      <c r="G64" s="7"/>
    </row>
    <row r="65" spans="1:7" ht="12" customHeight="1" x14ac:dyDescent="0.2">
      <c r="A65" s="7"/>
      <c r="B65" s="37">
        <v>0</v>
      </c>
      <c r="C65" s="24" t="s">
        <v>284</v>
      </c>
      <c r="D65" s="24">
        <v>6260.1</v>
      </c>
      <c r="E65" s="25">
        <v>14.5</v>
      </c>
      <c r="F65" s="35">
        <f t="shared" si="2"/>
        <v>0</v>
      </c>
      <c r="G65" s="7"/>
    </row>
    <row r="66" spans="1:7" ht="12" customHeight="1" x14ac:dyDescent="0.2">
      <c r="A66" s="7"/>
      <c r="B66" s="37">
        <v>4</v>
      </c>
      <c r="C66" s="24" t="s">
        <v>285</v>
      </c>
      <c r="D66" s="24">
        <v>6260.1</v>
      </c>
      <c r="E66" s="25">
        <v>15.95</v>
      </c>
      <c r="F66" s="35">
        <f t="shared" si="2"/>
        <v>63.8</v>
      </c>
      <c r="G66" s="7"/>
    </row>
    <row r="67" spans="1:7" ht="12" customHeight="1" x14ac:dyDescent="0.2">
      <c r="A67" s="7"/>
      <c r="B67" s="37">
        <v>0</v>
      </c>
      <c r="C67" s="24" t="s">
        <v>286</v>
      </c>
      <c r="D67" s="24">
        <v>6260.1</v>
      </c>
      <c r="E67" s="25">
        <v>8.5</v>
      </c>
      <c r="F67" s="35">
        <f t="shared" si="2"/>
        <v>0</v>
      </c>
      <c r="G67" s="7"/>
    </row>
    <row r="68" spans="1:7" ht="12" customHeight="1" x14ac:dyDescent="0.2">
      <c r="A68" s="7"/>
      <c r="B68" s="37">
        <v>0</v>
      </c>
      <c r="C68" s="24" t="s">
        <v>287</v>
      </c>
      <c r="D68" s="24">
        <v>6260.1</v>
      </c>
      <c r="E68" s="25">
        <v>9.5</v>
      </c>
      <c r="F68" s="35">
        <f t="shared" si="2"/>
        <v>0</v>
      </c>
      <c r="G68" s="7"/>
    </row>
    <row r="69" spans="1:7" ht="12" customHeight="1" x14ac:dyDescent="0.2">
      <c r="A69" s="7"/>
      <c r="B69" s="37">
        <v>0</v>
      </c>
      <c r="C69" s="24" t="s">
        <v>288</v>
      </c>
      <c r="D69" s="24">
        <v>6260.1</v>
      </c>
      <c r="E69" s="25">
        <v>11.5</v>
      </c>
      <c r="F69" s="35">
        <f t="shared" si="2"/>
        <v>0</v>
      </c>
      <c r="G69" s="7"/>
    </row>
    <row r="70" spans="1:7" ht="12" customHeight="1" x14ac:dyDescent="0.2">
      <c r="A70" s="7"/>
      <c r="B70" s="37">
        <v>0</v>
      </c>
      <c r="C70" s="24" t="s">
        <v>289</v>
      </c>
      <c r="D70" s="24">
        <v>6260.1</v>
      </c>
      <c r="E70" s="25">
        <v>19.75</v>
      </c>
      <c r="F70" s="35">
        <f t="shared" si="2"/>
        <v>0</v>
      </c>
      <c r="G70" s="7"/>
    </row>
    <row r="71" spans="1:7" ht="12" customHeight="1" x14ac:dyDescent="0.2">
      <c r="A71" s="7"/>
      <c r="B71" s="37">
        <v>0</v>
      </c>
      <c r="C71" s="24" t="s">
        <v>290</v>
      </c>
      <c r="D71" s="24">
        <v>6260.1</v>
      </c>
      <c r="E71" s="25">
        <v>20.25</v>
      </c>
      <c r="F71" s="35">
        <f t="shared" si="2"/>
        <v>0</v>
      </c>
      <c r="G71" s="7"/>
    </row>
    <row r="72" spans="1:7" ht="12" customHeight="1" x14ac:dyDescent="0.2">
      <c r="A72" s="7"/>
      <c r="B72" s="37">
        <v>0</v>
      </c>
      <c r="C72" s="24" t="s">
        <v>291</v>
      </c>
      <c r="D72" s="24">
        <v>6260.1</v>
      </c>
      <c r="E72" s="25">
        <v>25</v>
      </c>
      <c r="F72" s="35">
        <f t="shared" si="2"/>
        <v>0</v>
      </c>
      <c r="G72" s="7"/>
    </row>
    <row r="73" spans="1:7" ht="12" customHeight="1" x14ac:dyDescent="0.2">
      <c r="A73" s="7"/>
      <c r="B73" s="37">
        <v>3</v>
      </c>
      <c r="C73" s="24" t="s">
        <v>292</v>
      </c>
      <c r="D73" s="24">
        <v>6260.1</v>
      </c>
      <c r="E73" s="25">
        <v>28.25</v>
      </c>
      <c r="F73" s="35">
        <f t="shared" si="2"/>
        <v>84.75</v>
      </c>
      <c r="G73" s="7"/>
    </row>
    <row r="74" spans="1:7" ht="12" customHeight="1" x14ac:dyDescent="0.2">
      <c r="A74" s="7"/>
      <c r="B74" s="37">
        <v>0</v>
      </c>
      <c r="C74" s="24" t="s">
        <v>293</v>
      </c>
      <c r="D74" s="24">
        <v>6260.1</v>
      </c>
      <c r="E74" s="25">
        <v>14.5</v>
      </c>
      <c r="F74" s="35">
        <f t="shared" si="2"/>
        <v>0</v>
      </c>
      <c r="G74" s="7"/>
    </row>
    <row r="75" spans="1:7" ht="12" customHeight="1" x14ac:dyDescent="0.2">
      <c r="A75" s="7"/>
      <c r="B75" s="37">
        <v>0</v>
      </c>
      <c r="C75" s="24" t="s">
        <v>294</v>
      </c>
      <c r="D75" s="24">
        <v>6260.1</v>
      </c>
      <c r="E75" s="25">
        <v>18.95</v>
      </c>
      <c r="F75" s="35">
        <f t="shared" si="2"/>
        <v>0</v>
      </c>
      <c r="G75" s="7"/>
    </row>
    <row r="76" spans="1:7" ht="12" customHeight="1" x14ac:dyDescent="0.2">
      <c r="A76" s="7"/>
      <c r="B76" s="37">
        <v>0</v>
      </c>
      <c r="C76" s="24" t="s">
        <v>298</v>
      </c>
      <c r="D76" s="24">
        <v>6260.1</v>
      </c>
      <c r="E76" s="25">
        <v>4.6500000000000004</v>
      </c>
      <c r="F76" s="35">
        <f t="shared" ref="F76:F108" si="3">B76*E76</f>
        <v>0</v>
      </c>
      <c r="G76" s="7"/>
    </row>
    <row r="77" spans="1:7" ht="12" customHeight="1" x14ac:dyDescent="0.2">
      <c r="A77" s="7"/>
      <c r="B77" s="37">
        <v>0</v>
      </c>
      <c r="C77" s="24" t="s">
        <v>299</v>
      </c>
      <c r="D77" s="24">
        <v>6260.1</v>
      </c>
      <c r="E77" s="25">
        <v>4.95</v>
      </c>
      <c r="F77" s="35">
        <f t="shared" si="3"/>
        <v>0</v>
      </c>
      <c r="G77" s="7"/>
    </row>
    <row r="78" spans="1:7" ht="12" customHeight="1" x14ac:dyDescent="0.2">
      <c r="A78" s="7"/>
      <c r="B78" s="37">
        <v>0</v>
      </c>
      <c r="C78" s="24" t="s">
        <v>300</v>
      </c>
      <c r="D78" s="24">
        <v>6260.1</v>
      </c>
      <c r="E78" s="25">
        <v>5.75</v>
      </c>
      <c r="F78" s="35">
        <f t="shared" si="3"/>
        <v>0</v>
      </c>
      <c r="G78" s="7"/>
    </row>
    <row r="79" spans="1:7" ht="12" customHeight="1" x14ac:dyDescent="0.2">
      <c r="A79" s="7"/>
      <c r="B79" s="37">
        <v>0</v>
      </c>
      <c r="C79" s="24" t="s">
        <v>172</v>
      </c>
      <c r="D79" s="24">
        <v>6260.1</v>
      </c>
      <c r="E79" s="25">
        <v>8</v>
      </c>
      <c r="F79" s="35">
        <f t="shared" si="3"/>
        <v>0</v>
      </c>
      <c r="G79" s="7"/>
    </row>
    <row r="80" spans="1:7" ht="12" customHeight="1" x14ac:dyDescent="0.2">
      <c r="A80" s="7"/>
      <c r="B80" s="37">
        <v>0</v>
      </c>
      <c r="C80" s="24" t="s">
        <v>301</v>
      </c>
      <c r="D80" s="24">
        <v>6260.1</v>
      </c>
      <c r="E80" s="25">
        <v>1</v>
      </c>
      <c r="F80" s="35">
        <f t="shared" si="3"/>
        <v>0</v>
      </c>
      <c r="G80" s="7"/>
    </row>
    <row r="81" spans="1:7" ht="12" customHeight="1" x14ac:dyDescent="0.2">
      <c r="A81" s="7"/>
      <c r="B81" s="37"/>
      <c r="C81" s="123" t="s">
        <v>38</v>
      </c>
      <c r="D81" s="24"/>
      <c r="E81" s="25"/>
      <c r="F81" s="35"/>
      <c r="G81" s="7"/>
    </row>
    <row r="82" spans="1:7" ht="12" customHeight="1" x14ac:dyDescent="0.2">
      <c r="A82" s="7"/>
      <c r="B82" s="37">
        <v>200</v>
      </c>
      <c r="C82" s="24" t="s">
        <v>304</v>
      </c>
      <c r="D82" s="24">
        <v>6260.1</v>
      </c>
      <c r="E82" s="25">
        <v>2</v>
      </c>
      <c r="F82" s="35">
        <f t="shared" si="3"/>
        <v>400</v>
      </c>
      <c r="G82" s="7"/>
    </row>
    <row r="83" spans="1:7" ht="12" customHeight="1" x14ac:dyDescent="0.2">
      <c r="A83" s="7"/>
      <c r="B83" s="37">
        <v>0</v>
      </c>
      <c r="C83" s="24" t="s">
        <v>173</v>
      </c>
      <c r="D83" s="24">
        <v>6260.1</v>
      </c>
      <c r="E83" s="25">
        <v>3.1</v>
      </c>
      <c r="F83" s="35">
        <f t="shared" si="3"/>
        <v>0</v>
      </c>
      <c r="G83" s="7"/>
    </row>
    <row r="84" spans="1:7" ht="12" customHeight="1" x14ac:dyDescent="0.2">
      <c r="A84" s="7"/>
      <c r="B84" s="37">
        <v>0</v>
      </c>
      <c r="C84" s="26" t="s">
        <v>433</v>
      </c>
      <c r="D84" s="24">
        <v>6260.1</v>
      </c>
      <c r="E84" s="27">
        <v>2.25</v>
      </c>
      <c r="F84" s="35">
        <f t="shared" si="3"/>
        <v>0</v>
      </c>
      <c r="G84" s="7"/>
    </row>
    <row r="85" spans="1:7" ht="12" customHeight="1" x14ac:dyDescent="0.2">
      <c r="A85" s="7"/>
      <c r="B85" s="37">
        <v>30</v>
      </c>
      <c r="C85" s="26" t="s">
        <v>441</v>
      </c>
      <c r="D85" s="24">
        <v>6260.1</v>
      </c>
      <c r="E85" s="27">
        <v>3.5</v>
      </c>
      <c r="F85" s="35">
        <f t="shared" si="3"/>
        <v>105</v>
      </c>
      <c r="G85" s="7"/>
    </row>
    <row r="86" spans="1:7" ht="12" customHeight="1" x14ac:dyDescent="0.2">
      <c r="A86" s="7"/>
      <c r="B86" s="37">
        <v>0</v>
      </c>
      <c r="C86" s="26" t="s">
        <v>379</v>
      </c>
      <c r="D86" s="24">
        <v>6260.1</v>
      </c>
      <c r="E86" s="27">
        <v>4.55</v>
      </c>
      <c r="F86" s="35">
        <f t="shared" si="3"/>
        <v>0</v>
      </c>
      <c r="G86" s="7"/>
    </row>
    <row r="87" spans="1:7" ht="12" customHeight="1" x14ac:dyDescent="0.2">
      <c r="A87" s="7"/>
      <c r="B87" s="37">
        <v>0</v>
      </c>
      <c r="C87" s="26" t="s">
        <v>402</v>
      </c>
      <c r="D87" s="24">
        <v>6260.1</v>
      </c>
      <c r="E87" s="27">
        <v>6.5</v>
      </c>
      <c r="F87" s="35">
        <f t="shared" si="3"/>
        <v>0</v>
      </c>
      <c r="G87" s="7"/>
    </row>
    <row r="88" spans="1:7" ht="12" customHeight="1" x14ac:dyDescent="0.2">
      <c r="A88" s="7"/>
      <c r="B88" s="37">
        <v>0</v>
      </c>
      <c r="C88" s="26" t="s">
        <v>265</v>
      </c>
      <c r="D88" s="24">
        <v>6260.1</v>
      </c>
      <c r="E88" s="27">
        <v>3.75</v>
      </c>
      <c r="F88" s="35">
        <f t="shared" si="3"/>
        <v>0</v>
      </c>
      <c r="G88" s="7"/>
    </row>
    <row r="89" spans="1:7" ht="12" customHeight="1" x14ac:dyDescent="0.2">
      <c r="A89" s="7"/>
      <c r="B89" s="37">
        <v>40</v>
      </c>
      <c r="C89" s="26" t="s">
        <v>403</v>
      </c>
      <c r="D89" s="24">
        <v>6260.1</v>
      </c>
      <c r="E89" s="27">
        <v>4.75</v>
      </c>
      <c r="F89" s="35">
        <f t="shared" si="3"/>
        <v>190</v>
      </c>
      <c r="G89" s="7"/>
    </row>
    <row r="90" spans="1:7" ht="12" customHeight="1" x14ac:dyDescent="0.2">
      <c r="A90" s="7"/>
      <c r="B90" s="37">
        <v>0</v>
      </c>
      <c r="C90" s="26" t="s">
        <v>423</v>
      </c>
      <c r="D90" s="24">
        <v>6260.1</v>
      </c>
      <c r="E90" s="27">
        <v>6</v>
      </c>
      <c r="F90" s="35">
        <f t="shared" si="3"/>
        <v>0</v>
      </c>
      <c r="G90" s="7"/>
    </row>
    <row r="91" spans="1:7" ht="12" customHeight="1" x14ac:dyDescent="0.2">
      <c r="A91" s="7"/>
      <c r="B91" s="37">
        <v>0</v>
      </c>
      <c r="C91" s="26" t="s">
        <v>378</v>
      </c>
      <c r="D91" s="24">
        <v>6260.1</v>
      </c>
      <c r="E91" s="27">
        <v>6.35</v>
      </c>
      <c r="F91" s="35">
        <f t="shared" si="3"/>
        <v>0</v>
      </c>
      <c r="G91" s="7"/>
    </row>
    <row r="92" spans="1:7" ht="12" customHeight="1" x14ac:dyDescent="0.2">
      <c r="A92" s="7"/>
      <c r="B92" s="37">
        <v>0</v>
      </c>
      <c r="C92" s="26" t="s">
        <v>404</v>
      </c>
      <c r="D92" s="24">
        <v>6260.1</v>
      </c>
      <c r="E92" s="27">
        <v>8.15</v>
      </c>
      <c r="F92" s="35">
        <f t="shared" si="3"/>
        <v>0</v>
      </c>
      <c r="G92" s="7"/>
    </row>
    <row r="93" spans="1:7" ht="12" customHeight="1" x14ac:dyDescent="0.2">
      <c r="A93" s="7"/>
      <c r="B93" s="37">
        <v>0</v>
      </c>
      <c r="C93" s="26" t="s">
        <v>405</v>
      </c>
      <c r="D93" s="24">
        <v>6260.1</v>
      </c>
      <c r="E93" s="27">
        <v>9.35</v>
      </c>
      <c r="F93" s="35">
        <f t="shared" si="3"/>
        <v>0</v>
      </c>
      <c r="G93" s="7"/>
    </row>
    <row r="94" spans="1:7" ht="12" customHeight="1" x14ac:dyDescent="0.2">
      <c r="A94" s="7"/>
      <c r="B94" s="37">
        <v>0</v>
      </c>
      <c r="C94" s="26" t="s">
        <v>406</v>
      </c>
      <c r="D94" s="24">
        <v>6260.1</v>
      </c>
      <c r="E94" s="27">
        <v>10.75</v>
      </c>
      <c r="F94" s="35">
        <f t="shared" si="3"/>
        <v>0</v>
      </c>
      <c r="G94" s="7"/>
    </row>
    <row r="95" spans="1:7" ht="12" customHeight="1" x14ac:dyDescent="0.2">
      <c r="A95" s="7"/>
      <c r="B95" s="37">
        <v>0</v>
      </c>
      <c r="C95" s="26" t="s">
        <v>407</v>
      </c>
      <c r="D95" s="24">
        <v>6260.1</v>
      </c>
      <c r="E95" s="27">
        <v>11</v>
      </c>
      <c r="F95" s="35">
        <f t="shared" si="3"/>
        <v>0</v>
      </c>
      <c r="G95" s="7"/>
    </row>
    <row r="96" spans="1:7" ht="12" customHeight="1" x14ac:dyDescent="0.2">
      <c r="A96" s="7"/>
      <c r="B96" s="37">
        <v>0</v>
      </c>
      <c r="C96" s="26" t="s">
        <v>410</v>
      </c>
      <c r="D96" s="24">
        <v>6260.1</v>
      </c>
      <c r="E96" s="27">
        <v>5.25</v>
      </c>
      <c r="F96" s="35">
        <f t="shared" si="3"/>
        <v>0</v>
      </c>
      <c r="G96" s="7"/>
    </row>
    <row r="97" spans="1:7" ht="12" customHeight="1" x14ac:dyDescent="0.2">
      <c r="A97" s="7"/>
      <c r="B97" s="37">
        <v>0</v>
      </c>
      <c r="C97" s="26" t="s">
        <v>408</v>
      </c>
      <c r="D97" s="24">
        <v>6260.1</v>
      </c>
      <c r="E97" s="27">
        <v>5.75</v>
      </c>
      <c r="F97" s="35">
        <f t="shared" si="3"/>
        <v>0</v>
      </c>
      <c r="G97" s="7"/>
    </row>
    <row r="98" spans="1:7" ht="12" customHeight="1" x14ac:dyDescent="0.2">
      <c r="A98" s="7"/>
      <c r="B98" s="37">
        <v>0</v>
      </c>
      <c r="C98" s="26" t="s">
        <v>409</v>
      </c>
      <c r="D98" s="24">
        <v>6260.1</v>
      </c>
      <c r="E98" s="27">
        <v>6.35</v>
      </c>
      <c r="F98" s="35">
        <f t="shared" si="3"/>
        <v>0</v>
      </c>
      <c r="G98" s="7"/>
    </row>
    <row r="99" spans="1:7" ht="12" customHeight="1" x14ac:dyDescent="0.2">
      <c r="A99" s="7"/>
      <c r="B99" s="37">
        <v>0</v>
      </c>
      <c r="C99" s="26" t="s">
        <v>411</v>
      </c>
      <c r="D99" s="24">
        <v>6260.1</v>
      </c>
      <c r="E99" s="27">
        <v>7.1</v>
      </c>
      <c r="F99" s="35">
        <f t="shared" si="3"/>
        <v>0</v>
      </c>
      <c r="G99" s="7"/>
    </row>
    <row r="100" spans="1:7" ht="12" customHeight="1" x14ac:dyDescent="0.2">
      <c r="A100" s="7"/>
      <c r="B100" s="37">
        <v>0</v>
      </c>
      <c r="C100" s="26" t="s">
        <v>246</v>
      </c>
      <c r="D100" s="24">
        <v>6260.1</v>
      </c>
      <c r="E100" s="27">
        <v>9.4499999999999993</v>
      </c>
      <c r="F100" s="35">
        <f t="shared" si="3"/>
        <v>0</v>
      </c>
      <c r="G100" s="7"/>
    </row>
    <row r="101" spans="1:7" ht="12" customHeight="1" x14ac:dyDescent="0.25">
      <c r="A101" s="9" t="str">
        <f>IF(ISBLANK(#REF!),"",IF((B84&gt;=1),(COUNT(A19:A59)+1),""))</f>
        <v/>
      </c>
      <c r="B101" s="37">
        <v>0</v>
      </c>
      <c r="C101" s="26" t="s">
        <v>247</v>
      </c>
      <c r="D101" s="24">
        <v>6260.1</v>
      </c>
      <c r="E101" s="27">
        <v>11.85</v>
      </c>
      <c r="F101" s="35">
        <f t="shared" si="3"/>
        <v>0</v>
      </c>
      <c r="G101" s="8"/>
    </row>
    <row r="102" spans="1:7" ht="12" customHeight="1" x14ac:dyDescent="0.25">
      <c r="A102" s="9">
        <f>IF(ISBLANK(#REF!),"",IF((B85&gt;=1),(COUNT(A19:A101)+1),""))</f>
        <v>1</v>
      </c>
      <c r="B102" s="37">
        <v>0</v>
      </c>
      <c r="C102" s="26" t="s">
        <v>248</v>
      </c>
      <c r="D102" s="24">
        <v>6260.1</v>
      </c>
      <c r="E102" s="27">
        <v>13.25</v>
      </c>
      <c r="F102" s="35">
        <f t="shared" si="3"/>
        <v>0</v>
      </c>
      <c r="G102" s="8"/>
    </row>
    <row r="103" spans="1:7" ht="12" customHeight="1" x14ac:dyDescent="0.25">
      <c r="A103" s="9"/>
      <c r="B103" s="37">
        <v>0</v>
      </c>
      <c r="C103" s="26" t="s">
        <v>249</v>
      </c>
      <c r="D103" s="24">
        <v>6260.1</v>
      </c>
      <c r="E103" s="27">
        <v>6.85</v>
      </c>
      <c r="F103" s="35">
        <f t="shared" si="3"/>
        <v>0</v>
      </c>
      <c r="G103" s="8"/>
    </row>
    <row r="104" spans="1:7" ht="12" customHeight="1" x14ac:dyDescent="0.25">
      <c r="A104" s="9"/>
      <c r="B104" s="37">
        <v>0</v>
      </c>
      <c r="C104" s="26" t="s">
        <v>250</v>
      </c>
      <c r="D104" s="24">
        <v>6260.1</v>
      </c>
      <c r="E104" s="27">
        <v>7.75</v>
      </c>
      <c r="F104" s="35">
        <f t="shared" si="3"/>
        <v>0</v>
      </c>
      <c r="G104" s="8"/>
    </row>
    <row r="105" spans="1:7" ht="12" customHeight="1" x14ac:dyDescent="0.25">
      <c r="A105" s="9"/>
      <c r="B105" s="37">
        <v>0</v>
      </c>
      <c r="C105" s="26" t="s">
        <v>251</v>
      </c>
      <c r="D105" s="24">
        <v>6260.1</v>
      </c>
      <c r="E105" s="27">
        <v>10.25</v>
      </c>
      <c r="F105" s="35">
        <f t="shared" si="3"/>
        <v>0</v>
      </c>
      <c r="G105" s="8"/>
    </row>
    <row r="106" spans="1:7" ht="12" customHeight="1" x14ac:dyDescent="0.25">
      <c r="A106" s="9"/>
      <c r="B106" s="37">
        <v>0</v>
      </c>
      <c r="C106" s="26" t="s">
        <v>252</v>
      </c>
      <c r="D106" s="24">
        <v>6260.1</v>
      </c>
      <c r="E106" s="27">
        <v>14.5</v>
      </c>
      <c r="F106" s="35">
        <f t="shared" si="3"/>
        <v>0</v>
      </c>
      <c r="G106" s="8"/>
    </row>
    <row r="107" spans="1:7" ht="12" customHeight="1" x14ac:dyDescent="0.25">
      <c r="A107" s="9"/>
      <c r="B107" s="37">
        <v>0</v>
      </c>
      <c r="C107" s="26" t="s">
        <v>253</v>
      </c>
      <c r="D107" s="24">
        <v>6260.1</v>
      </c>
      <c r="E107" s="27">
        <v>16.100000000000001</v>
      </c>
      <c r="F107" s="35">
        <f t="shared" si="3"/>
        <v>0</v>
      </c>
      <c r="G107" s="8"/>
    </row>
    <row r="108" spans="1:7" ht="12" customHeight="1" x14ac:dyDescent="0.25">
      <c r="A108" s="9" t="str">
        <f>IF(ISBLANK(#REF!),"",IF((B91&gt;=1),(COUNT(A19:A102)+1),""))</f>
        <v/>
      </c>
      <c r="B108" s="37">
        <v>0</v>
      </c>
      <c r="C108" s="26" t="s">
        <v>254</v>
      </c>
      <c r="D108" s="24">
        <v>6260.1</v>
      </c>
      <c r="E108" s="27">
        <v>19.75</v>
      </c>
      <c r="F108" s="35">
        <f t="shared" si="3"/>
        <v>0</v>
      </c>
      <c r="G108" s="8"/>
    </row>
    <row r="109" spans="1:7" ht="12" customHeight="1" x14ac:dyDescent="0.25">
      <c r="A109" s="9" t="str">
        <f>IF(ISBLANK(#REF!),"",IF((B92&gt;=1),(COUNT(A19:A108)+1),""))</f>
        <v/>
      </c>
      <c r="B109" s="37">
        <v>0</v>
      </c>
      <c r="C109" s="26" t="s">
        <v>255</v>
      </c>
      <c r="D109" s="24">
        <v>6260.1</v>
      </c>
      <c r="E109" s="27">
        <v>22</v>
      </c>
      <c r="F109" s="35">
        <f t="shared" ref="F109:F143" si="4">B109*E109</f>
        <v>0</v>
      </c>
      <c r="G109" s="8"/>
    </row>
    <row r="110" spans="1:7" ht="12" customHeight="1" x14ac:dyDescent="0.25">
      <c r="A110" s="9"/>
      <c r="B110" s="37">
        <v>0</v>
      </c>
      <c r="C110" s="26" t="s">
        <v>256</v>
      </c>
      <c r="D110" s="24">
        <v>6260.1</v>
      </c>
      <c r="E110" s="27">
        <v>9</v>
      </c>
      <c r="F110" s="35">
        <f t="shared" si="4"/>
        <v>0</v>
      </c>
      <c r="G110" s="8"/>
    </row>
    <row r="111" spans="1:7" ht="12" customHeight="1" x14ac:dyDescent="0.25">
      <c r="A111" s="9"/>
      <c r="B111" s="37">
        <v>0</v>
      </c>
      <c r="C111" s="26" t="s">
        <v>257</v>
      </c>
      <c r="D111" s="24">
        <v>6260.1</v>
      </c>
      <c r="E111" s="27">
        <v>10</v>
      </c>
      <c r="F111" s="35">
        <f t="shared" si="4"/>
        <v>0</v>
      </c>
      <c r="G111" s="8"/>
    </row>
    <row r="112" spans="1:7" ht="12" customHeight="1" x14ac:dyDescent="0.25">
      <c r="A112" s="9"/>
      <c r="B112" s="37">
        <v>0</v>
      </c>
      <c r="C112" s="26" t="s">
        <v>258</v>
      </c>
      <c r="D112" s="24">
        <v>6260.1</v>
      </c>
      <c r="E112" s="27">
        <v>12</v>
      </c>
      <c r="F112" s="35">
        <f t="shared" si="4"/>
        <v>0</v>
      </c>
      <c r="G112" s="8"/>
    </row>
    <row r="113" spans="1:7" ht="12" customHeight="1" x14ac:dyDescent="0.25">
      <c r="A113" s="9"/>
      <c r="B113" s="37">
        <v>0</v>
      </c>
      <c r="C113" s="26" t="s">
        <v>259</v>
      </c>
      <c r="D113" s="24">
        <v>6260.1</v>
      </c>
      <c r="E113" s="27">
        <v>14</v>
      </c>
      <c r="F113" s="35">
        <f t="shared" si="4"/>
        <v>0</v>
      </c>
      <c r="G113" s="8"/>
    </row>
    <row r="114" spans="1:7" ht="12" customHeight="1" x14ac:dyDescent="0.25">
      <c r="A114" s="9"/>
      <c r="B114" s="37">
        <v>0</v>
      </c>
      <c r="C114" s="26" t="s">
        <v>260</v>
      </c>
      <c r="D114" s="24">
        <v>6260.1</v>
      </c>
      <c r="E114" s="27">
        <v>16</v>
      </c>
      <c r="F114" s="35">
        <f t="shared" si="4"/>
        <v>0</v>
      </c>
      <c r="G114" s="8"/>
    </row>
    <row r="115" spans="1:7" ht="12" customHeight="1" x14ac:dyDescent="0.25">
      <c r="A115" s="9"/>
      <c r="B115" s="37">
        <v>4</v>
      </c>
      <c r="C115" s="26" t="s">
        <v>261</v>
      </c>
      <c r="D115" s="24">
        <v>6260.1</v>
      </c>
      <c r="E115" s="27">
        <v>18</v>
      </c>
      <c r="F115" s="35">
        <f t="shared" si="4"/>
        <v>72</v>
      </c>
      <c r="G115" s="8"/>
    </row>
    <row r="116" spans="1:7" ht="12" customHeight="1" x14ac:dyDescent="0.25">
      <c r="A116" s="9"/>
      <c r="B116" s="37">
        <v>0</v>
      </c>
      <c r="C116" s="26" t="s">
        <v>262</v>
      </c>
      <c r="D116" s="24">
        <v>6260.1</v>
      </c>
      <c r="E116" s="27">
        <v>23</v>
      </c>
      <c r="F116" s="35">
        <f t="shared" si="4"/>
        <v>0</v>
      </c>
      <c r="G116" s="8"/>
    </row>
    <row r="117" spans="1:7" ht="12" customHeight="1" x14ac:dyDescent="0.25">
      <c r="A117" s="9"/>
      <c r="B117" s="37">
        <v>50</v>
      </c>
      <c r="C117" s="29" t="s">
        <v>263</v>
      </c>
      <c r="D117" s="24">
        <v>6260.1</v>
      </c>
      <c r="E117" s="27">
        <v>7</v>
      </c>
      <c r="F117" s="35">
        <f t="shared" si="4"/>
        <v>350</v>
      </c>
      <c r="G117" s="8"/>
    </row>
    <row r="118" spans="1:7" ht="12" customHeight="1" x14ac:dyDescent="0.25">
      <c r="A118" s="9"/>
      <c r="B118" s="37">
        <v>0</v>
      </c>
      <c r="C118" s="29" t="s">
        <v>356</v>
      </c>
      <c r="D118" s="24">
        <v>6260.1</v>
      </c>
      <c r="E118" s="27">
        <v>8</v>
      </c>
      <c r="F118" s="35">
        <f t="shared" si="4"/>
        <v>0</v>
      </c>
      <c r="G118" s="8"/>
    </row>
    <row r="119" spans="1:7" ht="12" customHeight="1" x14ac:dyDescent="0.25">
      <c r="A119" s="9"/>
      <c r="B119" s="37">
        <v>0</v>
      </c>
      <c r="C119" s="29" t="s">
        <v>174</v>
      </c>
      <c r="D119" s="24">
        <v>6260.1</v>
      </c>
      <c r="E119" s="27">
        <v>12.75</v>
      </c>
      <c r="F119" s="35">
        <f t="shared" si="4"/>
        <v>0</v>
      </c>
      <c r="G119" s="8"/>
    </row>
    <row r="120" spans="1:7" ht="12" customHeight="1" x14ac:dyDescent="0.25">
      <c r="A120" s="9"/>
      <c r="B120" s="37">
        <v>0</v>
      </c>
      <c r="C120" s="29" t="s">
        <v>390</v>
      </c>
      <c r="D120" s="24">
        <v>6260.1</v>
      </c>
      <c r="E120" s="27">
        <v>20</v>
      </c>
      <c r="F120" s="35">
        <f t="shared" si="4"/>
        <v>0</v>
      </c>
      <c r="G120" s="8"/>
    </row>
    <row r="121" spans="1:7" ht="12" customHeight="1" x14ac:dyDescent="0.25">
      <c r="A121" s="9"/>
      <c r="B121" s="37">
        <v>0</v>
      </c>
      <c r="C121" s="29" t="s">
        <v>27</v>
      </c>
      <c r="D121" s="24">
        <v>6260.1</v>
      </c>
      <c r="E121" s="27">
        <v>32.97</v>
      </c>
      <c r="F121" s="35">
        <f t="shared" si="4"/>
        <v>0</v>
      </c>
      <c r="G121" s="8"/>
    </row>
    <row r="122" spans="1:7" ht="12" customHeight="1" x14ac:dyDescent="0.25">
      <c r="A122" s="9"/>
      <c r="B122" s="37">
        <v>0</v>
      </c>
      <c r="C122" s="29" t="s">
        <v>40</v>
      </c>
      <c r="D122" s="24">
        <v>6260.1</v>
      </c>
      <c r="E122" s="27">
        <v>19.77</v>
      </c>
      <c r="F122" s="35">
        <f t="shared" si="4"/>
        <v>0</v>
      </c>
      <c r="G122" s="8"/>
    </row>
    <row r="123" spans="1:7" ht="12" customHeight="1" x14ac:dyDescent="0.25">
      <c r="A123" s="9"/>
      <c r="B123" s="37">
        <v>0</v>
      </c>
      <c r="C123" s="26" t="s">
        <v>264</v>
      </c>
      <c r="D123" s="24">
        <v>6260.1</v>
      </c>
      <c r="E123" s="27">
        <v>4.55</v>
      </c>
      <c r="F123" s="35">
        <f t="shared" si="4"/>
        <v>0</v>
      </c>
      <c r="G123" s="8"/>
    </row>
    <row r="124" spans="1:7" ht="12" customHeight="1" x14ac:dyDescent="0.25">
      <c r="A124" s="9"/>
      <c r="B124" s="37">
        <v>4</v>
      </c>
      <c r="C124" s="26" t="s">
        <v>39</v>
      </c>
      <c r="D124" s="24">
        <v>6260.1</v>
      </c>
      <c r="E124" s="27">
        <v>100</v>
      </c>
      <c r="F124" s="35">
        <f>E124*B124</f>
        <v>400</v>
      </c>
      <c r="G124" s="8"/>
    </row>
    <row r="125" spans="1:7" ht="12" customHeight="1" x14ac:dyDescent="0.25">
      <c r="A125" s="9"/>
      <c r="B125" s="37">
        <v>0</v>
      </c>
      <c r="C125" s="26" t="s">
        <v>185</v>
      </c>
      <c r="D125" s="24">
        <v>6260.1</v>
      </c>
      <c r="E125" s="27">
        <v>6.25</v>
      </c>
      <c r="F125" s="35">
        <f t="shared" si="4"/>
        <v>0</v>
      </c>
      <c r="G125" s="8"/>
    </row>
    <row r="126" spans="1:7" ht="12" customHeight="1" x14ac:dyDescent="0.25">
      <c r="A126" s="9"/>
      <c r="B126" s="37">
        <v>0</v>
      </c>
      <c r="C126" s="26" t="s">
        <v>186</v>
      </c>
      <c r="D126" s="24">
        <v>6260.1</v>
      </c>
      <c r="E126" s="27">
        <v>6.25</v>
      </c>
      <c r="F126" s="35">
        <f t="shared" si="4"/>
        <v>0</v>
      </c>
      <c r="G126" s="8"/>
    </row>
    <row r="127" spans="1:7" ht="12" customHeight="1" x14ac:dyDescent="0.25">
      <c r="A127" s="9"/>
      <c r="B127" s="37">
        <v>2</v>
      </c>
      <c r="C127" s="26" t="s">
        <v>350</v>
      </c>
      <c r="D127" s="24">
        <v>6260.1</v>
      </c>
      <c r="E127" s="27">
        <v>87</v>
      </c>
      <c r="F127" s="35">
        <f t="shared" si="4"/>
        <v>174</v>
      </c>
      <c r="G127" s="8"/>
    </row>
    <row r="128" spans="1:7" ht="12" customHeight="1" x14ac:dyDescent="0.25">
      <c r="A128" s="9"/>
      <c r="B128" s="37">
        <v>1</v>
      </c>
      <c r="C128" s="26" t="s">
        <v>396</v>
      </c>
      <c r="D128" s="24">
        <v>6260.1</v>
      </c>
      <c r="E128" s="27">
        <v>64</v>
      </c>
      <c r="F128" s="35">
        <f t="shared" si="4"/>
        <v>64</v>
      </c>
      <c r="G128" s="8"/>
    </row>
    <row r="129" spans="1:7" ht="12" customHeight="1" x14ac:dyDescent="0.25">
      <c r="A129" s="9"/>
      <c r="B129" s="37">
        <v>4</v>
      </c>
      <c r="C129" s="26" t="s">
        <v>355</v>
      </c>
      <c r="D129" s="24">
        <v>6260.1</v>
      </c>
      <c r="E129" s="27">
        <v>12</v>
      </c>
      <c r="F129" s="35">
        <f t="shared" si="4"/>
        <v>48</v>
      </c>
      <c r="G129" s="8"/>
    </row>
    <row r="130" spans="1:7" ht="12" customHeight="1" x14ac:dyDescent="0.25">
      <c r="A130" s="9"/>
      <c r="B130" s="37">
        <v>0</v>
      </c>
      <c r="C130" s="26" t="s">
        <v>349</v>
      </c>
      <c r="D130" s="24">
        <v>6260.1</v>
      </c>
      <c r="E130" s="27">
        <v>1.1499999999999999</v>
      </c>
      <c r="F130" s="35">
        <f t="shared" si="4"/>
        <v>0</v>
      </c>
      <c r="G130" s="8"/>
    </row>
    <row r="131" spans="1:7" ht="12" customHeight="1" x14ac:dyDescent="0.25">
      <c r="A131" s="9"/>
      <c r="B131" s="37">
        <v>0</v>
      </c>
      <c r="C131" s="26" t="s">
        <v>295</v>
      </c>
      <c r="D131" s="24">
        <v>6260.1</v>
      </c>
      <c r="E131" s="27">
        <v>10.77</v>
      </c>
      <c r="F131" s="35">
        <f t="shared" si="4"/>
        <v>0</v>
      </c>
      <c r="G131" s="8"/>
    </row>
    <row r="132" spans="1:7" ht="12" customHeight="1" x14ac:dyDescent="0.25">
      <c r="A132" s="9"/>
      <c r="B132" s="37">
        <v>0</v>
      </c>
      <c r="C132" s="26" t="s">
        <v>296</v>
      </c>
      <c r="D132" s="24">
        <v>6260.1</v>
      </c>
      <c r="E132" s="27">
        <v>12</v>
      </c>
      <c r="F132" s="35">
        <f t="shared" si="4"/>
        <v>0</v>
      </c>
      <c r="G132" s="8"/>
    </row>
    <row r="133" spans="1:7" ht="12" customHeight="1" x14ac:dyDescent="0.25">
      <c r="A133" s="9"/>
      <c r="B133" s="37">
        <v>0</v>
      </c>
      <c r="C133" s="26" t="s">
        <v>297</v>
      </c>
      <c r="D133" s="24">
        <v>6260.1</v>
      </c>
      <c r="E133" s="27"/>
      <c r="F133" s="35">
        <f t="shared" si="4"/>
        <v>0</v>
      </c>
      <c r="G133" s="8"/>
    </row>
    <row r="134" spans="1:7" ht="12" customHeight="1" x14ac:dyDescent="0.25">
      <c r="A134" s="9"/>
      <c r="B134" s="37">
        <v>0</v>
      </c>
      <c r="C134" s="26" t="s">
        <v>351</v>
      </c>
      <c r="D134" s="24">
        <v>6260.1</v>
      </c>
      <c r="E134" s="27">
        <v>1.7</v>
      </c>
      <c r="F134" s="35">
        <f t="shared" si="4"/>
        <v>0</v>
      </c>
      <c r="G134" s="8"/>
    </row>
    <row r="135" spans="1:7" ht="12" customHeight="1" x14ac:dyDescent="0.25">
      <c r="A135" s="9"/>
      <c r="B135" s="37">
        <v>0</v>
      </c>
      <c r="C135" s="26" t="s">
        <v>352</v>
      </c>
      <c r="D135" s="24">
        <v>6260.1</v>
      </c>
      <c r="E135" s="27">
        <v>1.7</v>
      </c>
      <c r="F135" s="35">
        <f t="shared" si="4"/>
        <v>0</v>
      </c>
      <c r="G135" s="8"/>
    </row>
    <row r="136" spans="1:7" ht="12" customHeight="1" x14ac:dyDescent="0.25">
      <c r="A136" s="9"/>
      <c r="B136" s="37">
        <v>0</v>
      </c>
      <c r="C136" s="26" t="s">
        <v>442</v>
      </c>
      <c r="D136" s="24">
        <v>6260.1</v>
      </c>
      <c r="E136" s="27">
        <v>35</v>
      </c>
      <c r="F136" s="35">
        <f t="shared" si="4"/>
        <v>0</v>
      </c>
      <c r="G136" s="8"/>
    </row>
    <row r="137" spans="1:7" ht="12" customHeight="1" x14ac:dyDescent="0.25">
      <c r="A137" s="9"/>
      <c r="B137" s="37">
        <v>0</v>
      </c>
      <c r="C137" s="26" t="s">
        <v>357</v>
      </c>
      <c r="D137" s="24">
        <v>6260.1</v>
      </c>
      <c r="E137" s="27">
        <v>6</v>
      </c>
      <c r="F137" s="35">
        <f t="shared" si="4"/>
        <v>0</v>
      </c>
      <c r="G137" s="8"/>
    </row>
    <row r="138" spans="1:7" ht="12" customHeight="1" x14ac:dyDescent="0.25">
      <c r="A138" s="9"/>
      <c r="B138" s="37">
        <v>0</v>
      </c>
      <c r="C138" s="26" t="s">
        <v>358</v>
      </c>
      <c r="D138" s="24">
        <v>6260.1</v>
      </c>
      <c r="E138" s="27">
        <v>7</v>
      </c>
      <c r="F138" s="35">
        <f t="shared" si="4"/>
        <v>0</v>
      </c>
      <c r="G138" s="8"/>
    </row>
    <row r="139" spans="1:7" ht="12" customHeight="1" x14ac:dyDescent="0.25">
      <c r="A139" s="9"/>
      <c r="B139" s="37">
        <v>0</v>
      </c>
      <c r="C139" s="26" t="s">
        <v>380</v>
      </c>
      <c r="D139" s="24">
        <v>6260.1</v>
      </c>
      <c r="E139" s="27">
        <v>12</v>
      </c>
      <c r="F139" s="35">
        <f t="shared" si="4"/>
        <v>0</v>
      </c>
      <c r="G139" s="8"/>
    </row>
    <row r="140" spans="1:7" ht="12" customHeight="1" x14ac:dyDescent="0.25">
      <c r="A140" s="9" t="str">
        <f>IF(ISBLANK(#REF!),"",IF((B126&gt;=1),(COUNT(A19:A139)+1),""))</f>
        <v/>
      </c>
      <c r="B140" s="37">
        <v>0</v>
      </c>
      <c r="C140" s="26" t="s">
        <v>359</v>
      </c>
      <c r="D140" s="24">
        <v>6260.1</v>
      </c>
      <c r="E140" s="27">
        <v>18</v>
      </c>
      <c r="F140" s="35">
        <f t="shared" si="4"/>
        <v>0</v>
      </c>
      <c r="G140" s="8"/>
    </row>
    <row r="141" spans="1:7" ht="12" customHeight="1" x14ac:dyDescent="0.2">
      <c r="A141" s="7"/>
      <c r="B141" s="37">
        <v>0</v>
      </c>
      <c r="C141" s="26" t="s">
        <v>360</v>
      </c>
      <c r="D141" s="24">
        <v>6260.1</v>
      </c>
      <c r="E141" s="27">
        <v>15</v>
      </c>
      <c r="F141" s="35">
        <f t="shared" si="4"/>
        <v>0</v>
      </c>
      <c r="G141" s="8"/>
    </row>
    <row r="142" spans="1:7" ht="12" customHeight="1" x14ac:dyDescent="0.2">
      <c r="A142" s="7"/>
      <c r="B142" s="37">
        <v>0</v>
      </c>
      <c r="C142" s="26" t="s">
        <v>353</v>
      </c>
      <c r="D142" s="24">
        <v>6260.1</v>
      </c>
      <c r="E142" s="27">
        <v>0</v>
      </c>
      <c r="F142" s="35">
        <f t="shared" si="4"/>
        <v>0</v>
      </c>
      <c r="G142" s="8"/>
    </row>
    <row r="143" spans="1:7" ht="12" customHeight="1" x14ac:dyDescent="0.2">
      <c r="A143" s="7"/>
      <c r="B143" s="37">
        <v>0</v>
      </c>
      <c r="C143" s="24" t="s">
        <v>459</v>
      </c>
      <c r="D143" s="24">
        <v>6260.1</v>
      </c>
      <c r="E143" s="25">
        <v>100</v>
      </c>
      <c r="F143" s="35">
        <f t="shared" si="4"/>
        <v>0</v>
      </c>
      <c r="G143" s="8"/>
    </row>
    <row r="144" spans="1:7" ht="12" customHeight="1" x14ac:dyDescent="0.2">
      <c r="A144" s="7"/>
      <c r="B144" s="37">
        <v>1</v>
      </c>
      <c r="C144" s="24" t="s">
        <v>436</v>
      </c>
      <c r="D144" s="24">
        <v>6260.1</v>
      </c>
      <c r="E144" s="25">
        <v>215</v>
      </c>
      <c r="F144" s="35">
        <f t="shared" ref="F144:F151" si="5">B144*E144</f>
        <v>215</v>
      </c>
      <c r="G144" s="8"/>
    </row>
    <row r="145" spans="1:7" ht="12" customHeight="1" x14ac:dyDescent="0.2">
      <c r="A145" s="7"/>
      <c r="B145" s="37">
        <v>0</v>
      </c>
      <c r="C145" s="24" t="s">
        <v>202</v>
      </c>
      <c r="D145" s="24">
        <v>6260.1</v>
      </c>
      <c r="E145" s="25">
        <v>3</v>
      </c>
      <c r="F145" s="35">
        <f t="shared" si="5"/>
        <v>0</v>
      </c>
      <c r="G145" s="8"/>
    </row>
    <row r="146" spans="1:7" ht="12" customHeight="1" x14ac:dyDescent="0.2">
      <c r="A146" s="7"/>
      <c r="B146" s="37">
        <v>0</v>
      </c>
      <c r="C146" s="24" t="s">
        <v>336</v>
      </c>
      <c r="D146" s="24">
        <v>6260.1</v>
      </c>
      <c r="E146" s="25">
        <v>10</v>
      </c>
      <c r="F146" s="35">
        <f t="shared" si="5"/>
        <v>0</v>
      </c>
      <c r="G146" s="8"/>
    </row>
    <row r="147" spans="1:7" ht="12" customHeight="1" x14ac:dyDescent="0.2">
      <c r="A147" s="7"/>
      <c r="B147" s="37">
        <v>0</v>
      </c>
      <c r="C147" s="24" t="s">
        <v>440</v>
      </c>
      <c r="D147" s="24">
        <v>6260.1</v>
      </c>
      <c r="E147" s="25">
        <v>4.75</v>
      </c>
      <c r="F147" s="35">
        <f t="shared" si="5"/>
        <v>0</v>
      </c>
      <c r="G147" s="8"/>
    </row>
    <row r="148" spans="1:7" ht="12" customHeight="1" x14ac:dyDescent="0.2">
      <c r="A148" s="7"/>
      <c r="B148" s="37">
        <v>0</v>
      </c>
      <c r="C148" s="24" t="s">
        <v>306</v>
      </c>
      <c r="D148" s="24">
        <v>6260.1</v>
      </c>
      <c r="E148" s="25">
        <v>5.75</v>
      </c>
      <c r="F148" s="35">
        <f t="shared" si="5"/>
        <v>0</v>
      </c>
      <c r="G148" s="8"/>
    </row>
    <row r="149" spans="1:7" ht="12" customHeight="1" x14ac:dyDescent="0.2">
      <c r="A149" s="7"/>
      <c r="B149" s="37">
        <v>1</v>
      </c>
      <c r="C149" s="30" t="s">
        <v>469</v>
      </c>
      <c r="D149" s="24">
        <v>6260.1</v>
      </c>
      <c r="E149" s="25">
        <v>25</v>
      </c>
      <c r="F149" s="35">
        <f t="shared" si="5"/>
        <v>25</v>
      </c>
      <c r="G149" s="8"/>
    </row>
    <row r="150" spans="1:7" ht="12" customHeight="1" x14ac:dyDescent="0.2">
      <c r="A150" s="7"/>
      <c r="B150" s="37">
        <v>0</v>
      </c>
      <c r="C150" s="30" t="s">
        <v>337</v>
      </c>
      <c r="D150" s="24">
        <v>6260.1</v>
      </c>
      <c r="E150" s="25">
        <v>3.5</v>
      </c>
      <c r="F150" s="35">
        <f t="shared" si="5"/>
        <v>0</v>
      </c>
      <c r="G150" s="8"/>
    </row>
    <row r="151" spans="1:7" ht="12" customHeight="1" x14ac:dyDescent="0.2">
      <c r="A151" s="7"/>
      <c r="B151" s="37">
        <v>6</v>
      </c>
      <c r="C151" s="30" t="s">
        <v>79</v>
      </c>
      <c r="D151" s="24"/>
      <c r="E151" s="25">
        <v>148</v>
      </c>
      <c r="F151" s="35">
        <f t="shared" si="5"/>
        <v>888</v>
      </c>
      <c r="G151" s="8"/>
    </row>
    <row r="152" spans="1:7" ht="12" customHeight="1" x14ac:dyDescent="0.2">
      <c r="A152" s="7"/>
      <c r="B152" s="37"/>
      <c r="C152" s="122" t="s">
        <v>141</v>
      </c>
      <c r="D152" s="123">
        <v>6260.1</v>
      </c>
      <c r="E152" s="28"/>
      <c r="F152" s="124">
        <f>SUM(F43:F151)</f>
        <v>3193.1</v>
      </c>
      <c r="G152" s="7"/>
    </row>
    <row r="153" spans="1:7" ht="18" customHeight="1" x14ac:dyDescent="0.25">
      <c r="A153" s="9"/>
      <c r="B153" s="55" t="s">
        <v>223</v>
      </c>
      <c r="C153" s="56"/>
      <c r="D153" s="56">
        <v>6270</v>
      </c>
      <c r="E153" s="57"/>
      <c r="F153" s="15"/>
      <c r="G153" s="8"/>
    </row>
    <row r="154" spans="1:7" ht="14.25" customHeight="1" x14ac:dyDescent="0.25">
      <c r="A154" s="9"/>
      <c r="B154" s="37">
        <v>5</v>
      </c>
      <c r="C154" s="32" t="s">
        <v>480</v>
      </c>
      <c r="D154" s="61" t="s">
        <v>224</v>
      </c>
      <c r="E154" s="25">
        <v>100</v>
      </c>
      <c r="F154" s="34">
        <f t="shared" ref="F154:F189" si="6">B154*E154</f>
        <v>500</v>
      </c>
      <c r="G154" s="8"/>
    </row>
    <row r="155" spans="1:7" ht="12" customHeight="1" x14ac:dyDescent="0.25">
      <c r="A155" s="9"/>
      <c r="B155" s="37">
        <v>0</v>
      </c>
      <c r="C155" s="32" t="s">
        <v>342</v>
      </c>
      <c r="D155" s="61" t="s">
        <v>224</v>
      </c>
      <c r="E155" s="25">
        <v>200</v>
      </c>
      <c r="F155" s="34">
        <f t="shared" si="6"/>
        <v>0</v>
      </c>
      <c r="G155" s="8"/>
    </row>
    <row r="156" spans="1:7" ht="12" customHeight="1" x14ac:dyDescent="0.25">
      <c r="A156" s="9"/>
      <c r="B156" s="37">
        <v>0</v>
      </c>
      <c r="C156" s="32" t="s">
        <v>438</v>
      </c>
      <c r="D156" s="32">
        <v>6270.1</v>
      </c>
      <c r="E156" s="25">
        <v>300</v>
      </c>
      <c r="F156" s="34">
        <f t="shared" si="6"/>
        <v>0</v>
      </c>
      <c r="G156" s="8"/>
    </row>
    <row r="157" spans="1:7" ht="12" customHeight="1" x14ac:dyDescent="0.25">
      <c r="A157" s="9"/>
      <c r="B157" s="37">
        <v>0</v>
      </c>
      <c r="C157" s="32" t="s">
        <v>415</v>
      </c>
      <c r="D157" s="32">
        <v>6270.1</v>
      </c>
      <c r="E157" s="25">
        <v>300</v>
      </c>
      <c r="F157" s="34">
        <f t="shared" si="6"/>
        <v>0</v>
      </c>
      <c r="G157" s="8"/>
    </row>
    <row r="158" spans="1:7" ht="12" customHeight="1" x14ac:dyDescent="0.25">
      <c r="A158" s="9"/>
      <c r="B158" s="37">
        <v>2</v>
      </c>
      <c r="C158" s="32" t="s">
        <v>412</v>
      </c>
      <c r="D158" s="32">
        <v>6270.1</v>
      </c>
      <c r="E158" s="25">
        <v>398</v>
      </c>
      <c r="F158" s="34">
        <f t="shared" si="6"/>
        <v>796</v>
      </c>
      <c r="G158" s="8"/>
    </row>
    <row r="159" spans="1:7" ht="12" customHeight="1" x14ac:dyDescent="0.25">
      <c r="A159" s="9"/>
      <c r="B159" s="37">
        <v>0</v>
      </c>
      <c r="C159" s="32" t="s">
        <v>437</v>
      </c>
      <c r="D159" s="32">
        <v>6270.1</v>
      </c>
      <c r="E159" s="25">
        <v>398</v>
      </c>
      <c r="F159" s="34">
        <f t="shared" si="6"/>
        <v>0</v>
      </c>
      <c r="G159" s="8"/>
    </row>
    <row r="160" spans="1:7" ht="12" customHeight="1" x14ac:dyDescent="0.25">
      <c r="A160" s="9"/>
      <c r="B160" s="37">
        <v>0</v>
      </c>
      <c r="C160" s="32" t="s">
        <v>178</v>
      </c>
      <c r="D160" s="32">
        <v>6270.1</v>
      </c>
      <c r="E160" s="25">
        <v>3000</v>
      </c>
      <c r="F160" s="34">
        <f t="shared" si="6"/>
        <v>0</v>
      </c>
      <c r="G160" s="8"/>
    </row>
    <row r="161" spans="1:7" ht="12" customHeight="1" x14ac:dyDescent="0.25">
      <c r="A161" s="9"/>
      <c r="B161" s="37">
        <v>0</v>
      </c>
      <c r="C161" s="32" t="s">
        <v>425</v>
      </c>
      <c r="D161" s="32">
        <v>6270.1</v>
      </c>
      <c r="E161" s="25">
        <v>248</v>
      </c>
      <c r="F161" s="34">
        <f t="shared" si="6"/>
        <v>0</v>
      </c>
      <c r="G161" s="8"/>
    </row>
    <row r="162" spans="1:7" ht="12" customHeight="1" x14ac:dyDescent="0.25">
      <c r="A162" s="9"/>
      <c r="B162" s="37">
        <v>1</v>
      </c>
      <c r="C162" s="32" t="s">
        <v>417</v>
      </c>
      <c r="D162" s="32">
        <v>6270.1</v>
      </c>
      <c r="E162" s="25">
        <v>355</v>
      </c>
      <c r="F162" s="34">
        <f t="shared" si="6"/>
        <v>355</v>
      </c>
      <c r="G162" s="8"/>
    </row>
    <row r="163" spans="1:7" ht="12" customHeight="1" x14ac:dyDescent="0.25">
      <c r="A163" s="9"/>
      <c r="B163" s="37">
        <v>0</v>
      </c>
      <c r="C163" s="32" t="s">
        <v>346</v>
      </c>
      <c r="D163" s="32">
        <v>6270.1</v>
      </c>
      <c r="E163" s="25">
        <v>397</v>
      </c>
      <c r="F163" s="34">
        <f t="shared" si="6"/>
        <v>0</v>
      </c>
      <c r="G163" s="8"/>
    </row>
    <row r="164" spans="1:7" ht="12" customHeight="1" x14ac:dyDescent="0.25">
      <c r="A164" s="9"/>
      <c r="B164" s="37">
        <v>0</v>
      </c>
      <c r="C164" s="32" t="s">
        <v>478</v>
      </c>
      <c r="D164" s="32">
        <v>6270.1</v>
      </c>
      <c r="E164" s="25">
        <v>449</v>
      </c>
      <c r="F164" s="34">
        <f t="shared" si="6"/>
        <v>0</v>
      </c>
      <c r="G164" s="8"/>
    </row>
    <row r="165" spans="1:7" ht="12" customHeight="1" x14ac:dyDescent="0.25">
      <c r="A165" s="9"/>
      <c r="B165" s="37">
        <v>0</v>
      </c>
      <c r="C165" s="32" t="s">
        <v>468</v>
      </c>
      <c r="D165" s="32">
        <v>6270.1</v>
      </c>
      <c r="E165" s="25">
        <v>6</v>
      </c>
      <c r="F165" s="34">
        <f t="shared" si="6"/>
        <v>0</v>
      </c>
      <c r="G165" s="8"/>
    </row>
    <row r="166" spans="1:7" ht="12" customHeight="1" x14ac:dyDescent="0.25">
      <c r="A166" s="9"/>
      <c r="B166" s="37">
        <v>2</v>
      </c>
      <c r="C166" s="32" t="s">
        <v>434</v>
      </c>
      <c r="D166" s="32">
        <v>6270.1</v>
      </c>
      <c r="E166" s="25">
        <v>215</v>
      </c>
      <c r="F166" s="34">
        <f t="shared" si="6"/>
        <v>430</v>
      </c>
      <c r="G166" s="8"/>
    </row>
    <row r="167" spans="1:7" ht="12" customHeight="1" x14ac:dyDescent="0.25">
      <c r="A167" s="9"/>
      <c r="B167" s="37">
        <v>2</v>
      </c>
      <c r="C167" s="32" t="s">
        <v>481</v>
      </c>
      <c r="D167" s="32">
        <v>6270.1</v>
      </c>
      <c r="E167" s="25">
        <v>50</v>
      </c>
      <c r="F167" s="34">
        <f t="shared" si="6"/>
        <v>100</v>
      </c>
      <c r="G167" s="8"/>
    </row>
    <row r="168" spans="1:7" ht="12" customHeight="1" x14ac:dyDescent="0.25">
      <c r="A168" s="9"/>
      <c r="B168" s="37">
        <v>0</v>
      </c>
      <c r="C168" s="32" t="s">
        <v>28</v>
      </c>
      <c r="D168" s="32">
        <v>6270.1</v>
      </c>
      <c r="E168" s="25">
        <v>88</v>
      </c>
      <c r="F168" s="34">
        <f>E168*B168</f>
        <v>0</v>
      </c>
      <c r="G168" s="8"/>
    </row>
    <row r="169" spans="1:7" ht="12" customHeight="1" x14ac:dyDescent="0.25">
      <c r="A169" s="9"/>
      <c r="B169" s="37">
        <v>2</v>
      </c>
      <c r="C169" s="32" t="s">
        <v>29</v>
      </c>
      <c r="D169" s="32">
        <v>6270.1</v>
      </c>
      <c r="E169" s="25">
        <v>200</v>
      </c>
      <c r="F169" s="34">
        <f t="shared" si="6"/>
        <v>400</v>
      </c>
      <c r="G169" s="8"/>
    </row>
    <row r="170" spans="1:7" ht="12" customHeight="1" x14ac:dyDescent="0.25">
      <c r="A170" s="9"/>
      <c r="B170" s="37">
        <v>2</v>
      </c>
      <c r="C170" s="32" t="s">
        <v>30</v>
      </c>
      <c r="D170" s="32">
        <v>6270.1</v>
      </c>
      <c r="E170" s="25">
        <v>230</v>
      </c>
      <c r="F170" s="34">
        <f t="shared" si="6"/>
        <v>460</v>
      </c>
      <c r="G170" s="8"/>
    </row>
    <row r="171" spans="1:7" ht="12" customHeight="1" x14ac:dyDescent="0.25">
      <c r="A171" s="9"/>
      <c r="B171" s="37">
        <v>0</v>
      </c>
      <c r="C171" s="32" t="s">
        <v>31</v>
      </c>
      <c r="D171" s="32">
        <v>6270.1</v>
      </c>
      <c r="E171" s="25">
        <v>300</v>
      </c>
      <c r="F171" s="34">
        <f t="shared" si="6"/>
        <v>0</v>
      </c>
      <c r="G171" s="8"/>
    </row>
    <row r="172" spans="1:7" ht="12" customHeight="1" x14ac:dyDescent="0.25">
      <c r="A172" s="9"/>
      <c r="B172" s="37">
        <v>0</v>
      </c>
      <c r="C172" s="32" t="s">
        <v>32</v>
      </c>
      <c r="D172" s="32">
        <v>6270.1</v>
      </c>
      <c r="E172" s="25">
        <v>342.99</v>
      </c>
      <c r="F172" s="34">
        <f>B172*E172</f>
        <v>0</v>
      </c>
      <c r="G172" s="8"/>
    </row>
    <row r="173" spans="1:7" ht="12" customHeight="1" x14ac:dyDescent="0.25">
      <c r="A173" s="9"/>
      <c r="B173" s="37">
        <v>0</v>
      </c>
      <c r="C173" s="32" t="s">
        <v>22</v>
      </c>
      <c r="D173" s="32">
        <v>6270.1</v>
      </c>
      <c r="E173" s="25">
        <v>326</v>
      </c>
      <c r="F173" s="34">
        <f t="shared" ref="F173:F174" si="7">B173*E173</f>
        <v>0</v>
      </c>
      <c r="G173" s="8"/>
    </row>
    <row r="174" spans="1:7" ht="12" customHeight="1" x14ac:dyDescent="0.25">
      <c r="A174" s="9"/>
      <c r="B174" s="37">
        <v>0</v>
      </c>
      <c r="C174" s="32" t="s">
        <v>23</v>
      </c>
      <c r="D174" s="32">
        <v>6270.1</v>
      </c>
      <c r="E174" s="25">
        <v>501</v>
      </c>
      <c r="F174" s="34">
        <f t="shared" si="7"/>
        <v>0</v>
      </c>
      <c r="G174" s="8"/>
    </row>
    <row r="175" spans="1:7" ht="12" customHeight="1" x14ac:dyDescent="0.25">
      <c r="A175" s="9"/>
      <c r="B175" s="37">
        <v>0</v>
      </c>
      <c r="C175" s="32" t="s">
        <v>448</v>
      </c>
      <c r="D175" s="32">
        <v>6270.1</v>
      </c>
      <c r="E175" s="25">
        <v>90</v>
      </c>
      <c r="F175" s="34">
        <f t="shared" ref="F175:F183" si="8">B175*E175</f>
        <v>0</v>
      </c>
      <c r="G175" s="8"/>
    </row>
    <row r="176" spans="1:7" ht="12" customHeight="1" x14ac:dyDescent="0.25">
      <c r="A176" s="9"/>
      <c r="B176" s="37">
        <v>0</v>
      </c>
      <c r="C176" s="32" t="s">
        <v>449</v>
      </c>
      <c r="D176" s="32">
        <v>6270.1</v>
      </c>
      <c r="E176" s="25">
        <v>58</v>
      </c>
      <c r="F176" s="34">
        <f t="shared" si="8"/>
        <v>0</v>
      </c>
      <c r="G176" s="8"/>
    </row>
    <row r="177" spans="1:7" ht="12" customHeight="1" x14ac:dyDescent="0.25">
      <c r="A177" s="9"/>
      <c r="B177" s="37">
        <v>4</v>
      </c>
      <c r="C177" s="24" t="s">
        <v>470</v>
      </c>
      <c r="D177" s="59" t="s">
        <v>370</v>
      </c>
      <c r="E177" s="25">
        <v>25</v>
      </c>
      <c r="F177" s="34">
        <f t="shared" si="8"/>
        <v>100</v>
      </c>
      <c r="G177" s="8"/>
    </row>
    <row r="178" spans="1:7" ht="12" customHeight="1" x14ac:dyDescent="0.25">
      <c r="A178" s="9"/>
      <c r="B178" s="37">
        <v>0</v>
      </c>
      <c r="C178" s="24" t="s">
        <v>205</v>
      </c>
      <c r="D178" s="59" t="s">
        <v>370</v>
      </c>
      <c r="E178" s="25">
        <v>125</v>
      </c>
      <c r="F178" s="34">
        <f t="shared" si="8"/>
        <v>0</v>
      </c>
      <c r="G178" s="8"/>
    </row>
    <row r="179" spans="1:7" ht="12" customHeight="1" x14ac:dyDescent="0.25">
      <c r="A179" s="9"/>
      <c r="B179" s="37">
        <v>0</v>
      </c>
      <c r="C179" s="24" t="s">
        <v>179</v>
      </c>
      <c r="D179" s="59" t="s">
        <v>370</v>
      </c>
      <c r="E179" s="25">
        <v>160</v>
      </c>
      <c r="F179" s="34">
        <f t="shared" si="8"/>
        <v>0</v>
      </c>
      <c r="G179" s="8"/>
    </row>
    <row r="180" spans="1:7" ht="12" customHeight="1" x14ac:dyDescent="0.25">
      <c r="A180" s="9"/>
      <c r="B180" s="37">
        <v>0</v>
      </c>
      <c r="C180" s="24" t="s">
        <v>197</v>
      </c>
      <c r="D180" s="59" t="s">
        <v>370</v>
      </c>
      <c r="E180" s="25">
        <v>3.5</v>
      </c>
      <c r="F180" s="34">
        <f t="shared" si="8"/>
        <v>0</v>
      </c>
      <c r="G180" s="8"/>
    </row>
    <row r="181" spans="1:7" ht="12" customHeight="1" x14ac:dyDescent="0.25">
      <c r="A181" s="9"/>
      <c r="B181" s="37">
        <v>4</v>
      </c>
      <c r="C181" s="24" t="s">
        <v>198</v>
      </c>
      <c r="D181" s="59" t="s">
        <v>370</v>
      </c>
      <c r="E181" s="25">
        <v>60</v>
      </c>
      <c r="F181" s="34">
        <f t="shared" si="8"/>
        <v>240</v>
      </c>
      <c r="G181" s="8"/>
    </row>
    <row r="182" spans="1:7" ht="12" customHeight="1" x14ac:dyDescent="0.25">
      <c r="A182" s="9"/>
      <c r="B182" s="37">
        <v>1</v>
      </c>
      <c r="C182" s="32" t="s">
        <v>401</v>
      </c>
      <c r="D182" s="32">
        <v>6270.1</v>
      </c>
      <c r="E182" s="25">
        <v>250</v>
      </c>
      <c r="F182" s="34">
        <f t="shared" si="8"/>
        <v>250</v>
      </c>
      <c r="G182" s="8"/>
    </row>
    <row r="183" spans="1:7" ht="12" customHeight="1" x14ac:dyDescent="0.25">
      <c r="A183" s="9"/>
      <c r="B183" s="37">
        <v>0</v>
      </c>
      <c r="C183" s="32" t="s">
        <v>309</v>
      </c>
      <c r="D183" s="32">
        <v>6270.1</v>
      </c>
      <c r="E183" s="25"/>
      <c r="F183" s="34">
        <f t="shared" si="8"/>
        <v>0</v>
      </c>
      <c r="G183" s="8"/>
    </row>
    <row r="184" spans="1:7" ht="12" customHeight="1" x14ac:dyDescent="0.25">
      <c r="A184" s="9"/>
      <c r="B184" s="37">
        <v>0</v>
      </c>
      <c r="C184" s="32" t="s">
        <v>454</v>
      </c>
      <c r="D184" s="32">
        <v>6270.1</v>
      </c>
      <c r="E184" s="25">
        <v>299</v>
      </c>
      <c r="F184" s="34">
        <f t="shared" si="6"/>
        <v>0</v>
      </c>
      <c r="G184" s="8"/>
    </row>
    <row r="185" spans="1:7" ht="12" customHeight="1" x14ac:dyDescent="0.25">
      <c r="A185" s="9"/>
      <c r="B185" s="37">
        <v>0</v>
      </c>
      <c r="C185" s="32" t="s">
        <v>456</v>
      </c>
      <c r="D185" s="32">
        <v>6270.1</v>
      </c>
      <c r="E185" s="25">
        <v>338</v>
      </c>
      <c r="F185" s="34">
        <f t="shared" si="6"/>
        <v>0</v>
      </c>
      <c r="G185" s="8"/>
    </row>
    <row r="186" spans="1:7" ht="12" customHeight="1" x14ac:dyDescent="0.25">
      <c r="A186" s="9"/>
      <c r="B186" s="37">
        <v>1</v>
      </c>
      <c r="C186" s="32" t="s">
        <v>46</v>
      </c>
      <c r="D186" s="32"/>
      <c r="E186" s="25">
        <v>900</v>
      </c>
      <c r="F186" s="34">
        <f t="shared" si="6"/>
        <v>900</v>
      </c>
      <c r="G186" s="8"/>
    </row>
    <row r="187" spans="1:7" ht="12" customHeight="1" x14ac:dyDescent="0.25">
      <c r="A187" s="9"/>
      <c r="B187" s="37">
        <v>1</v>
      </c>
      <c r="C187" s="33" t="s">
        <v>377</v>
      </c>
      <c r="D187" s="32">
        <v>6270.1</v>
      </c>
      <c r="E187" s="25">
        <v>22</v>
      </c>
      <c r="F187" s="34">
        <f t="shared" si="6"/>
        <v>22</v>
      </c>
      <c r="G187" s="8"/>
    </row>
    <row r="188" spans="1:7" ht="12" customHeight="1" x14ac:dyDescent="0.25">
      <c r="A188" s="9"/>
      <c r="B188" s="37">
        <v>0</v>
      </c>
      <c r="C188" s="32" t="s">
        <v>426</v>
      </c>
      <c r="D188" s="32">
        <v>6270.1</v>
      </c>
      <c r="E188" s="25">
        <v>40</v>
      </c>
      <c r="F188" s="34">
        <f t="shared" si="6"/>
        <v>0</v>
      </c>
      <c r="G188" s="8"/>
    </row>
    <row r="189" spans="1:7" ht="12" customHeight="1" x14ac:dyDescent="0.25">
      <c r="A189" s="9"/>
      <c r="B189" s="37">
        <v>0</v>
      </c>
      <c r="C189" s="32" t="s">
        <v>447</v>
      </c>
      <c r="D189" s="32">
        <v>6270.1</v>
      </c>
      <c r="E189" s="25">
        <v>97</v>
      </c>
      <c r="F189" s="34">
        <f t="shared" si="6"/>
        <v>0</v>
      </c>
      <c r="G189" s="8"/>
    </row>
    <row r="190" spans="1:7" ht="12" customHeight="1" x14ac:dyDescent="0.25">
      <c r="A190" s="9"/>
      <c r="B190" s="2"/>
      <c r="C190" s="133" t="s">
        <v>143</v>
      </c>
      <c r="D190" s="337"/>
      <c r="E190" s="338"/>
      <c r="F190" s="78">
        <f>SUM(F154:F189)</f>
        <v>4553</v>
      </c>
      <c r="G190" s="8"/>
    </row>
    <row r="191" spans="1:7" ht="13.5" customHeight="1" x14ac:dyDescent="0.25">
      <c r="A191" s="9"/>
      <c r="B191" s="85" t="s">
        <v>225</v>
      </c>
      <c r="C191" s="86"/>
      <c r="D191" s="98">
        <v>6280</v>
      </c>
      <c r="E191" s="86"/>
      <c r="F191" s="87"/>
      <c r="G191" s="8"/>
    </row>
    <row r="192" spans="1:7" ht="12" customHeight="1" x14ac:dyDescent="0.25">
      <c r="A192" s="9"/>
      <c r="B192" s="2"/>
      <c r="C192" s="97"/>
      <c r="D192" s="337"/>
      <c r="E192" s="338"/>
      <c r="F192" s="78"/>
      <c r="G192" s="8"/>
    </row>
    <row r="193" spans="1:11" ht="15.75" customHeight="1" x14ac:dyDescent="0.25">
      <c r="A193" s="9"/>
      <c r="B193" s="55" t="s">
        <v>228</v>
      </c>
      <c r="C193" s="56"/>
      <c r="D193" s="56">
        <v>6290</v>
      </c>
      <c r="E193" s="57"/>
      <c r="F193" s="15"/>
      <c r="G193" s="8"/>
    </row>
    <row r="194" spans="1:11" ht="12" customHeight="1" x14ac:dyDescent="0.25">
      <c r="A194" s="9"/>
      <c r="B194" s="37">
        <v>1</v>
      </c>
      <c r="C194" s="24" t="s">
        <v>376</v>
      </c>
      <c r="D194" s="24">
        <v>6230.5</v>
      </c>
      <c r="E194" s="25">
        <v>320</v>
      </c>
      <c r="F194" s="35">
        <f>B194*E194</f>
        <v>320</v>
      </c>
      <c r="G194" s="8"/>
    </row>
    <row r="195" spans="1:11" ht="12" customHeight="1" x14ac:dyDescent="0.25">
      <c r="A195" s="9"/>
      <c r="B195" s="37">
        <v>3</v>
      </c>
      <c r="C195" s="24" t="s">
        <v>381</v>
      </c>
      <c r="D195" s="24">
        <v>6290.1</v>
      </c>
      <c r="E195" s="25">
        <v>44</v>
      </c>
      <c r="F195" s="35">
        <f t="shared" ref="F195:F206" si="9">B195*E195</f>
        <v>132</v>
      </c>
      <c r="G195" s="8"/>
    </row>
    <row r="196" spans="1:11" ht="12" customHeight="1" x14ac:dyDescent="0.25">
      <c r="A196" s="9"/>
      <c r="B196" s="37">
        <v>8</v>
      </c>
      <c r="C196" s="24" t="s">
        <v>382</v>
      </c>
      <c r="D196" s="24">
        <v>6290.1</v>
      </c>
      <c r="E196" s="27">
        <v>95</v>
      </c>
      <c r="F196" s="35">
        <f t="shared" si="9"/>
        <v>760</v>
      </c>
      <c r="G196" s="8"/>
    </row>
    <row r="197" spans="1:11" ht="12" customHeight="1" x14ac:dyDescent="0.25">
      <c r="A197" s="9"/>
      <c r="B197" s="37">
        <v>1</v>
      </c>
      <c r="C197" s="24" t="s">
        <v>383</v>
      </c>
      <c r="D197" s="24">
        <v>6290.1</v>
      </c>
      <c r="E197" s="27">
        <v>40</v>
      </c>
      <c r="F197" s="35">
        <f t="shared" si="9"/>
        <v>40</v>
      </c>
      <c r="G197" s="8"/>
    </row>
    <row r="198" spans="1:11" ht="12" customHeight="1" x14ac:dyDescent="0.25">
      <c r="A198" s="9"/>
      <c r="B198" s="37">
        <v>2</v>
      </c>
      <c r="C198" s="24" t="s">
        <v>384</v>
      </c>
      <c r="D198" s="24">
        <v>6290.1</v>
      </c>
      <c r="E198" s="27">
        <v>70</v>
      </c>
      <c r="F198" s="35">
        <f t="shared" si="9"/>
        <v>140</v>
      </c>
      <c r="G198" s="8"/>
    </row>
    <row r="199" spans="1:11" ht="12" customHeight="1" x14ac:dyDescent="0.25">
      <c r="A199" s="9"/>
      <c r="B199" s="37">
        <v>0</v>
      </c>
      <c r="C199" s="24" t="s">
        <v>385</v>
      </c>
      <c r="D199" s="24">
        <v>6290.1</v>
      </c>
      <c r="E199" s="27">
        <v>26</v>
      </c>
      <c r="F199" s="35">
        <f t="shared" si="9"/>
        <v>0</v>
      </c>
      <c r="G199" s="8"/>
    </row>
    <row r="200" spans="1:11" ht="12" customHeight="1" x14ac:dyDescent="0.25">
      <c r="A200" s="9"/>
      <c r="B200" s="37">
        <v>3</v>
      </c>
      <c r="C200" s="24" t="s">
        <v>386</v>
      </c>
      <c r="D200" s="24">
        <v>6290.1</v>
      </c>
      <c r="E200" s="27">
        <v>24</v>
      </c>
      <c r="F200" s="35">
        <f t="shared" si="9"/>
        <v>72</v>
      </c>
      <c r="G200" s="8"/>
    </row>
    <row r="201" spans="1:11" ht="12" customHeight="1" x14ac:dyDescent="0.25">
      <c r="A201" s="9"/>
      <c r="B201" s="37">
        <v>0</v>
      </c>
      <c r="C201" s="24" t="s">
        <v>387</v>
      </c>
      <c r="D201" s="24">
        <v>6290.1</v>
      </c>
      <c r="E201" s="27">
        <v>21</v>
      </c>
      <c r="F201" s="35">
        <f t="shared" si="9"/>
        <v>0</v>
      </c>
      <c r="G201" s="8"/>
    </row>
    <row r="202" spans="1:11" ht="12" customHeight="1" x14ac:dyDescent="0.25">
      <c r="A202" s="9"/>
      <c r="B202" s="37">
        <v>0</v>
      </c>
      <c r="C202" s="26" t="s">
        <v>69</v>
      </c>
      <c r="D202" s="24">
        <v>6290.1</v>
      </c>
      <c r="E202" s="27">
        <v>26</v>
      </c>
      <c r="F202" s="35">
        <f t="shared" si="9"/>
        <v>0</v>
      </c>
      <c r="G202" s="8"/>
      <c r="K202" s="37"/>
    </row>
    <row r="203" spans="1:11" ht="12" customHeight="1" x14ac:dyDescent="0.25">
      <c r="A203" s="9"/>
      <c r="B203" s="37">
        <v>0</v>
      </c>
      <c r="C203" s="26" t="s">
        <v>33</v>
      </c>
      <c r="D203" s="24">
        <v>6290.1</v>
      </c>
      <c r="E203" s="27">
        <v>10</v>
      </c>
      <c r="F203" s="35">
        <f t="shared" si="9"/>
        <v>0</v>
      </c>
      <c r="G203" s="8"/>
      <c r="K203" s="129"/>
    </row>
    <row r="204" spans="1:11" ht="12" customHeight="1" x14ac:dyDescent="0.25">
      <c r="A204" s="9"/>
      <c r="B204" s="37">
        <v>1</v>
      </c>
      <c r="C204" s="26" t="s">
        <v>393</v>
      </c>
      <c r="D204" s="24">
        <v>6290.1</v>
      </c>
      <c r="E204" s="25">
        <v>25</v>
      </c>
      <c r="F204" s="35">
        <f t="shared" si="9"/>
        <v>25</v>
      </c>
      <c r="G204" s="8"/>
    </row>
    <row r="205" spans="1:11" ht="12" customHeight="1" x14ac:dyDescent="0.25">
      <c r="A205" s="9"/>
      <c r="B205" s="37">
        <v>0</v>
      </c>
      <c r="C205" s="43" t="s">
        <v>70</v>
      </c>
      <c r="D205" s="24">
        <v>6290.1</v>
      </c>
      <c r="E205" s="44">
        <v>60</v>
      </c>
      <c r="F205" s="35">
        <f t="shared" si="9"/>
        <v>0</v>
      </c>
      <c r="G205" s="8"/>
      <c r="I205" t="s">
        <v>310</v>
      </c>
    </row>
    <row r="206" spans="1:11" ht="12" customHeight="1" x14ac:dyDescent="0.25">
      <c r="A206" s="9"/>
      <c r="B206" s="37">
        <v>2</v>
      </c>
      <c r="C206" s="43" t="s">
        <v>71</v>
      </c>
      <c r="D206" s="24">
        <v>6290.1</v>
      </c>
      <c r="E206" s="44">
        <v>119</v>
      </c>
      <c r="F206" s="35">
        <f t="shared" si="9"/>
        <v>238</v>
      </c>
      <c r="G206" s="8"/>
    </row>
    <row r="207" spans="1:11" ht="12" customHeight="1" thickBot="1" x14ac:dyDescent="0.3">
      <c r="A207" s="9"/>
      <c r="B207" s="37"/>
      <c r="C207" s="122" t="s">
        <v>169</v>
      </c>
      <c r="D207" s="24">
        <v>6290.1</v>
      </c>
      <c r="E207" s="25"/>
      <c r="F207" s="121">
        <f>SUM(F194:F206)</f>
        <v>1727</v>
      </c>
      <c r="G207" s="8"/>
    </row>
    <row r="208" spans="1:11" ht="17.25" customHeight="1" x14ac:dyDescent="0.25">
      <c r="A208" s="9"/>
      <c r="B208" s="88" t="s">
        <v>443</v>
      </c>
      <c r="C208" s="89"/>
      <c r="D208" s="89">
        <v>6300</v>
      </c>
      <c r="E208" s="89"/>
      <c r="F208" s="90"/>
      <c r="G208" s="8"/>
    </row>
    <row r="209" spans="1:7" s="14" customFormat="1" ht="12" customHeight="1" x14ac:dyDescent="0.25">
      <c r="A209" s="9"/>
      <c r="B209" s="37">
        <v>0</v>
      </c>
      <c r="C209" s="26" t="s">
        <v>325</v>
      </c>
      <c r="D209" s="67">
        <v>6300.1</v>
      </c>
      <c r="E209" s="27"/>
      <c r="F209" s="35">
        <f t="shared" ref="F209:F218" si="10">B209*E209</f>
        <v>0</v>
      </c>
      <c r="G209" s="8"/>
    </row>
    <row r="210" spans="1:7" ht="12" customHeight="1" x14ac:dyDescent="0.2">
      <c r="A210" s="7"/>
      <c r="B210" s="37">
        <v>460</v>
      </c>
      <c r="C210" s="30" t="s">
        <v>181</v>
      </c>
      <c r="D210" s="24">
        <v>6300.1</v>
      </c>
      <c r="E210" s="25">
        <v>3</v>
      </c>
      <c r="F210" s="35">
        <f t="shared" si="10"/>
        <v>1380</v>
      </c>
      <c r="G210" s="8"/>
    </row>
    <row r="211" spans="1:7" ht="12" customHeight="1" x14ac:dyDescent="0.2">
      <c r="A211" s="7"/>
      <c r="B211" s="37">
        <v>556</v>
      </c>
      <c r="C211" s="30" t="s">
        <v>182</v>
      </c>
      <c r="D211" s="24">
        <v>6300.1</v>
      </c>
      <c r="E211" s="25">
        <v>3</v>
      </c>
      <c r="F211" s="35">
        <f t="shared" si="10"/>
        <v>1668</v>
      </c>
      <c r="G211" s="8"/>
    </row>
    <row r="212" spans="1:7" ht="12" customHeight="1" x14ac:dyDescent="0.2">
      <c r="A212" s="7"/>
      <c r="B212" s="37">
        <v>300</v>
      </c>
      <c r="C212" s="30" t="s">
        <v>180</v>
      </c>
      <c r="D212" s="24">
        <v>6300.1</v>
      </c>
      <c r="E212" s="25">
        <v>4</v>
      </c>
      <c r="F212" s="35">
        <f t="shared" si="10"/>
        <v>1200</v>
      </c>
      <c r="G212" s="8"/>
    </row>
    <row r="213" spans="1:7" ht="12" customHeight="1" x14ac:dyDescent="0.2">
      <c r="A213" s="7"/>
      <c r="B213" s="37">
        <v>8</v>
      </c>
      <c r="C213" s="30" t="s">
        <v>183</v>
      </c>
      <c r="D213" s="24">
        <v>6300.1</v>
      </c>
      <c r="E213" s="25">
        <v>65</v>
      </c>
      <c r="F213" s="35">
        <f t="shared" si="10"/>
        <v>520</v>
      </c>
      <c r="G213" s="8"/>
    </row>
    <row r="214" spans="1:7" s="14" customFormat="1" ht="12" customHeight="1" x14ac:dyDescent="0.25">
      <c r="A214" s="9"/>
      <c r="B214" s="37">
        <v>30</v>
      </c>
      <c r="C214" s="26" t="s">
        <v>162</v>
      </c>
      <c r="D214" s="24">
        <v>6300.1</v>
      </c>
      <c r="E214" s="27">
        <v>125</v>
      </c>
      <c r="F214" s="35">
        <f t="shared" si="10"/>
        <v>3750</v>
      </c>
      <c r="G214" s="8"/>
    </row>
    <row r="215" spans="1:7" s="14" customFormat="1" ht="12" customHeight="1" x14ac:dyDescent="0.25">
      <c r="A215" s="9"/>
      <c r="B215" s="37"/>
      <c r="C215" s="132" t="s">
        <v>163</v>
      </c>
      <c r="D215" s="24"/>
      <c r="E215" s="27"/>
      <c r="F215" s="35">
        <f>SUM(F209:F214)</f>
        <v>8518</v>
      </c>
      <c r="G215" s="8"/>
    </row>
    <row r="216" spans="1:7" s="14" customFormat="1" ht="12" customHeight="1" x14ac:dyDescent="0.25">
      <c r="A216" s="9"/>
      <c r="B216" s="37">
        <v>30</v>
      </c>
      <c r="C216" s="26" t="s">
        <v>165</v>
      </c>
      <c r="D216" s="24">
        <v>6300.3</v>
      </c>
      <c r="E216" s="27">
        <v>115</v>
      </c>
      <c r="F216" s="35">
        <f>B216*E216</f>
        <v>3450</v>
      </c>
      <c r="G216" s="8"/>
    </row>
    <row r="217" spans="1:7" s="14" customFormat="1" ht="12" customHeight="1" x14ac:dyDescent="0.25">
      <c r="A217" s="9"/>
      <c r="B217" s="37"/>
      <c r="C217" s="132" t="s">
        <v>164</v>
      </c>
      <c r="D217" s="24"/>
      <c r="E217" s="27"/>
      <c r="F217" s="35">
        <f>F216</f>
        <v>3450</v>
      </c>
      <c r="G217" s="8"/>
    </row>
    <row r="218" spans="1:7" s="14" customFormat="1" ht="12" customHeight="1" x14ac:dyDescent="0.25">
      <c r="A218" s="9"/>
      <c r="B218" s="37"/>
      <c r="C218" s="26" t="s">
        <v>167</v>
      </c>
      <c r="D218" s="24">
        <v>6300.2</v>
      </c>
      <c r="E218" s="27"/>
      <c r="F218" s="35">
        <f t="shared" si="10"/>
        <v>0</v>
      </c>
      <c r="G218" s="8"/>
    </row>
    <row r="219" spans="1:7" s="14" customFormat="1" ht="12" customHeight="1" x14ac:dyDescent="0.25">
      <c r="A219" s="9"/>
      <c r="B219" s="37"/>
      <c r="C219" s="132" t="s">
        <v>168</v>
      </c>
      <c r="D219" s="24"/>
      <c r="E219" s="27"/>
      <c r="F219" s="35">
        <f>F218</f>
        <v>0</v>
      </c>
      <c r="G219" s="8"/>
    </row>
    <row r="220" spans="1:7" ht="12" customHeight="1" thickBot="1" x14ac:dyDescent="0.3">
      <c r="A220" s="9"/>
      <c r="B220" s="117"/>
      <c r="C220" s="131" t="s">
        <v>37</v>
      </c>
      <c r="D220" s="118">
        <v>6300.1</v>
      </c>
      <c r="E220" s="119"/>
      <c r="F220" s="120"/>
      <c r="G220" s="8"/>
    </row>
    <row r="221" spans="1:7" ht="16.5" customHeight="1" x14ac:dyDescent="0.2">
      <c r="A221" s="7"/>
      <c r="B221" s="113" t="s">
        <v>235</v>
      </c>
      <c r="C221" s="114"/>
      <c r="D221" s="114">
        <v>6310</v>
      </c>
      <c r="E221" s="115"/>
      <c r="F221" s="116"/>
      <c r="G221" s="8"/>
    </row>
    <row r="222" spans="1:7" ht="12" customHeight="1" x14ac:dyDescent="0.2">
      <c r="A222" s="7"/>
      <c r="B222" s="37">
        <v>0</v>
      </c>
      <c r="C222" s="26" t="s">
        <v>344</v>
      </c>
      <c r="D222" s="60" t="s">
        <v>233</v>
      </c>
      <c r="E222" s="27">
        <v>215</v>
      </c>
      <c r="F222" s="34">
        <f t="shared" ref="F222:F237" si="11">B222*E222</f>
        <v>0</v>
      </c>
      <c r="G222" s="8"/>
    </row>
    <row r="223" spans="1:7" ht="12" customHeight="1" x14ac:dyDescent="0.2">
      <c r="A223" s="7"/>
      <c r="B223" s="37">
        <v>0</v>
      </c>
      <c r="C223" s="26" t="s">
        <v>466</v>
      </c>
      <c r="D223" s="60" t="s">
        <v>233</v>
      </c>
      <c r="E223" s="27">
        <v>215</v>
      </c>
      <c r="F223" s="34">
        <f t="shared" si="11"/>
        <v>0</v>
      </c>
      <c r="G223" s="8"/>
    </row>
    <row r="224" spans="1:7" ht="12" customHeight="1" x14ac:dyDescent="0.2">
      <c r="A224" s="7"/>
      <c r="B224" s="37">
        <v>0</v>
      </c>
      <c r="C224" s="26" t="s">
        <v>476</v>
      </c>
      <c r="D224" s="60" t="s">
        <v>233</v>
      </c>
      <c r="E224" s="27">
        <v>215</v>
      </c>
      <c r="F224" s="34">
        <f t="shared" si="11"/>
        <v>0</v>
      </c>
      <c r="G224" s="8"/>
    </row>
    <row r="225" spans="1:7" ht="12" customHeight="1" x14ac:dyDescent="0.2">
      <c r="A225" s="7"/>
      <c r="B225" s="37">
        <v>0</v>
      </c>
      <c r="C225" s="26" t="s">
        <v>427</v>
      </c>
      <c r="D225" s="60" t="s">
        <v>233</v>
      </c>
      <c r="E225" s="27">
        <v>215</v>
      </c>
      <c r="F225" s="34">
        <f t="shared" si="11"/>
        <v>0</v>
      </c>
      <c r="G225" s="8"/>
    </row>
    <row r="226" spans="1:7" ht="12" customHeight="1" x14ac:dyDescent="0.2">
      <c r="A226" s="7"/>
      <c r="B226" s="37">
        <v>0</v>
      </c>
      <c r="C226" s="26" t="s">
        <v>472</v>
      </c>
      <c r="D226" s="60" t="s">
        <v>233</v>
      </c>
      <c r="E226" s="27">
        <v>215</v>
      </c>
      <c r="F226" s="34">
        <f t="shared" si="11"/>
        <v>0</v>
      </c>
      <c r="G226" s="8"/>
    </row>
    <row r="227" spans="1:7" ht="12" customHeight="1" x14ac:dyDescent="0.2">
      <c r="A227" s="7"/>
      <c r="B227" s="37">
        <v>2</v>
      </c>
      <c r="C227" s="26" t="s">
        <v>453</v>
      </c>
      <c r="D227" s="60" t="s">
        <v>233</v>
      </c>
      <c r="E227" s="27">
        <v>215</v>
      </c>
      <c r="F227" s="34">
        <f t="shared" si="11"/>
        <v>430</v>
      </c>
      <c r="G227" s="8"/>
    </row>
    <row r="228" spans="1:7" ht="12" customHeight="1" x14ac:dyDescent="0.2">
      <c r="A228" s="7"/>
      <c r="B228" s="37">
        <v>0</v>
      </c>
      <c r="C228" s="26" t="s">
        <v>345</v>
      </c>
      <c r="D228" s="60" t="s">
        <v>233</v>
      </c>
      <c r="E228" s="27">
        <v>215</v>
      </c>
      <c r="F228" s="34">
        <f t="shared" si="11"/>
        <v>0</v>
      </c>
      <c r="G228" s="8"/>
    </row>
    <row r="229" spans="1:7" ht="12" customHeight="1" x14ac:dyDescent="0.2">
      <c r="A229" s="7"/>
      <c r="B229" s="37">
        <v>0</v>
      </c>
      <c r="C229" s="26" t="s">
        <v>413</v>
      </c>
      <c r="D229" s="60" t="s">
        <v>233</v>
      </c>
      <c r="E229" s="27">
        <v>215</v>
      </c>
      <c r="F229" s="34">
        <f t="shared" si="11"/>
        <v>0</v>
      </c>
      <c r="G229" s="8"/>
    </row>
    <row r="230" spans="1:7" ht="12" customHeight="1" x14ac:dyDescent="0.2">
      <c r="A230" s="7"/>
      <c r="B230" s="37">
        <v>0</v>
      </c>
      <c r="C230" s="26" t="s">
        <v>429</v>
      </c>
      <c r="D230" s="60" t="s">
        <v>233</v>
      </c>
      <c r="E230" s="27">
        <v>215</v>
      </c>
      <c r="F230" s="34">
        <f t="shared" si="11"/>
        <v>0</v>
      </c>
      <c r="G230" s="8"/>
    </row>
    <row r="231" spans="1:7" ht="12" customHeight="1" x14ac:dyDescent="0.2">
      <c r="A231" s="7"/>
      <c r="B231" s="37">
        <v>0</v>
      </c>
      <c r="C231" s="26" t="s">
        <v>76</v>
      </c>
      <c r="D231" s="60" t="s">
        <v>233</v>
      </c>
      <c r="E231" s="27">
        <v>600</v>
      </c>
      <c r="F231" s="34">
        <f t="shared" si="11"/>
        <v>0</v>
      </c>
      <c r="G231" s="8"/>
    </row>
    <row r="232" spans="1:7" ht="12" customHeight="1" x14ac:dyDescent="0.2">
      <c r="A232" s="7"/>
      <c r="B232" s="37">
        <v>1</v>
      </c>
      <c r="C232" s="26" t="s">
        <v>47</v>
      </c>
      <c r="D232" s="60" t="s">
        <v>233</v>
      </c>
      <c r="E232" s="27">
        <v>800</v>
      </c>
      <c r="F232" s="34">
        <f t="shared" si="11"/>
        <v>800</v>
      </c>
      <c r="G232" s="8"/>
    </row>
    <row r="233" spans="1:7" s="137" customFormat="1" ht="12" customHeight="1" x14ac:dyDescent="0.2">
      <c r="A233" s="7"/>
      <c r="B233" s="37">
        <v>0</v>
      </c>
      <c r="C233" s="26" t="s">
        <v>48</v>
      </c>
      <c r="D233" s="60" t="s">
        <v>233</v>
      </c>
      <c r="E233" s="27">
        <v>800</v>
      </c>
      <c r="F233" s="34">
        <f t="shared" si="11"/>
        <v>0</v>
      </c>
      <c r="G233" s="8"/>
    </row>
    <row r="234" spans="1:7" s="137" customFormat="1" ht="12" customHeight="1" x14ac:dyDescent="0.2">
      <c r="A234" s="7"/>
      <c r="B234" s="37"/>
      <c r="C234" s="26"/>
      <c r="D234" s="60"/>
      <c r="E234" s="27"/>
      <c r="F234" s="34"/>
      <c r="G234" s="8"/>
    </row>
    <row r="235" spans="1:7" ht="12" customHeight="1" x14ac:dyDescent="0.2">
      <c r="A235" s="7"/>
      <c r="B235" s="37">
        <v>0</v>
      </c>
      <c r="C235" s="26" t="s">
        <v>329</v>
      </c>
      <c r="D235" s="60" t="s">
        <v>233</v>
      </c>
      <c r="E235" s="27">
        <v>60</v>
      </c>
      <c r="F235" s="34">
        <f t="shared" si="11"/>
        <v>0</v>
      </c>
      <c r="G235" s="8"/>
    </row>
    <row r="236" spans="1:7" ht="12" customHeight="1" x14ac:dyDescent="0.2">
      <c r="A236" s="7"/>
      <c r="B236" s="37">
        <v>0</v>
      </c>
      <c r="C236" s="26" t="s">
        <v>326</v>
      </c>
      <c r="D236" s="60" t="s">
        <v>233</v>
      </c>
      <c r="E236" s="27">
        <v>49</v>
      </c>
      <c r="F236" s="34">
        <f t="shared" si="11"/>
        <v>0</v>
      </c>
      <c r="G236" s="8"/>
    </row>
    <row r="237" spans="1:7" ht="12" customHeight="1" x14ac:dyDescent="0.2">
      <c r="A237" s="7"/>
      <c r="B237" s="37">
        <v>2</v>
      </c>
      <c r="C237" s="26" t="s">
        <v>327</v>
      </c>
      <c r="D237" s="60" t="s">
        <v>233</v>
      </c>
      <c r="E237" s="27">
        <v>59</v>
      </c>
      <c r="F237" s="34">
        <f t="shared" si="11"/>
        <v>118</v>
      </c>
      <c r="G237" s="8"/>
    </row>
    <row r="238" spans="1:7" ht="13.5" customHeight="1" x14ac:dyDescent="0.2">
      <c r="A238" s="7"/>
      <c r="B238" s="37"/>
      <c r="C238" s="96" t="s">
        <v>36</v>
      </c>
      <c r="D238" s="60" t="s">
        <v>233</v>
      </c>
      <c r="E238" s="27"/>
      <c r="F238" s="34">
        <f>SUM(F222:F237)</f>
        <v>1348</v>
      </c>
      <c r="G238" s="8"/>
    </row>
    <row r="239" spans="1:7" ht="12" customHeight="1" x14ac:dyDescent="0.2">
      <c r="A239" s="7"/>
      <c r="B239" s="37"/>
      <c r="C239" s="26" t="s">
        <v>241</v>
      </c>
      <c r="D239" s="60" t="s">
        <v>234</v>
      </c>
      <c r="E239" s="27"/>
      <c r="F239" s="34"/>
      <c r="G239" s="8"/>
    </row>
    <row r="240" spans="1:7" ht="12" customHeight="1" x14ac:dyDescent="0.2">
      <c r="A240" s="7"/>
      <c r="B240" s="37">
        <v>0</v>
      </c>
      <c r="C240" s="26" t="s">
        <v>328</v>
      </c>
      <c r="D240" s="60" t="s">
        <v>234</v>
      </c>
      <c r="E240" s="27">
        <v>9</v>
      </c>
      <c r="F240" s="34">
        <f t="shared" ref="F240:F245" si="12">B240*E240</f>
        <v>0</v>
      </c>
      <c r="G240" s="8"/>
    </row>
    <row r="241" spans="1:7" ht="12" customHeight="1" x14ac:dyDescent="0.2">
      <c r="A241" s="7"/>
      <c r="B241" s="37">
        <v>17</v>
      </c>
      <c r="C241" s="26" t="s">
        <v>348</v>
      </c>
      <c r="D241" s="60" t="s">
        <v>234</v>
      </c>
      <c r="E241" s="27">
        <v>280</v>
      </c>
      <c r="F241" s="34">
        <f t="shared" si="12"/>
        <v>4760</v>
      </c>
      <c r="G241" s="8"/>
    </row>
    <row r="242" spans="1:7" ht="12" customHeight="1" x14ac:dyDescent="0.2">
      <c r="A242" s="7"/>
      <c r="B242" s="37">
        <v>255</v>
      </c>
      <c r="C242" s="26" t="s">
        <v>50</v>
      </c>
      <c r="D242" s="60" t="s">
        <v>49</v>
      </c>
      <c r="E242" s="27">
        <v>13</v>
      </c>
      <c r="F242" s="34">
        <f t="shared" si="12"/>
        <v>3315</v>
      </c>
      <c r="G242" s="8"/>
    </row>
    <row r="243" spans="1:7" ht="12" customHeight="1" x14ac:dyDescent="0.2">
      <c r="A243" s="7"/>
      <c r="B243" s="37">
        <v>0</v>
      </c>
      <c r="C243" s="26" t="s">
        <v>44</v>
      </c>
      <c r="D243" s="60" t="s">
        <v>234</v>
      </c>
      <c r="E243" s="27">
        <v>200</v>
      </c>
      <c r="F243" s="34">
        <f t="shared" si="12"/>
        <v>0</v>
      </c>
      <c r="G243" s="8"/>
    </row>
    <row r="244" spans="1:7" ht="12" customHeight="1" x14ac:dyDescent="0.2">
      <c r="A244" s="7"/>
      <c r="B244" s="37">
        <v>0</v>
      </c>
      <c r="C244" s="26" t="s">
        <v>347</v>
      </c>
      <c r="D244" s="60" t="s">
        <v>234</v>
      </c>
      <c r="E244" s="27">
        <v>45</v>
      </c>
      <c r="F244" s="34">
        <f t="shared" si="12"/>
        <v>0</v>
      </c>
      <c r="G244" s="8"/>
    </row>
    <row r="245" spans="1:7" ht="12" customHeight="1" x14ac:dyDescent="0.2">
      <c r="A245" s="7"/>
      <c r="B245" s="37">
        <v>0</v>
      </c>
      <c r="C245" s="26" t="s">
        <v>362</v>
      </c>
      <c r="D245" s="60" t="s">
        <v>234</v>
      </c>
      <c r="E245" s="27">
        <v>25</v>
      </c>
      <c r="F245" s="34">
        <f t="shared" si="12"/>
        <v>0</v>
      </c>
      <c r="G245" s="8"/>
    </row>
    <row r="246" spans="1:7" ht="12" customHeight="1" x14ac:dyDescent="0.2">
      <c r="A246" s="7"/>
      <c r="B246" s="64"/>
      <c r="C246" s="130" t="s">
        <v>241</v>
      </c>
      <c r="D246" s="74"/>
      <c r="E246" s="100"/>
      <c r="F246" s="34">
        <f>SUM(F239:F245)</f>
        <v>8075</v>
      </c>
      <c r="G246" s="8"/>
    </row>
    <row r="247" spans="1:7" ht="18" customHeight="1" x14ac:dyDescent="0.2">
      <c r="A247" s="7"/>
      <c r="B247" s="55" t="s">
        <v>439</v>
      </c>
      <c r="C247" s="56"/>
      <c r="D247" s="56">
        <v>6320</v>
      </c>
      <c r="E247" s="57"/>
      <c r="F247" s="12"/>
      <c r="G247" s="8"/>
    </row>
    <row r="248" spans="1:7" ht="12" customHeight="1" x14ac:dyDescent="0.2">
      <c r="A248" s="7"/>
      <c r="B248" s="37">
        <v>0</v>
      </c>
      <c r="C248" s="26" t="s">
        <v>354</v>
      </c>
      <c r="D248" s="60" t="s">
        <v>236</v>
      </c>
      <c r="E248" s="27">
        <v>5</v>
      </c>
      <c r="F248" s="34">
        <f t="shared" ref="F248:F262" si="13">B248*E248</f>
        <v>0</v>
      </c>
      <c r="G248" s="8"/>
    </row>
    <row r="249" spans="1:7" ht="12" customHeight="1" x14ac:dyDescent="0.2">
      <c r="A249" s="7"/>
      <c r="B249" s="37">
        <v>1</v>
      </c>
      <c r="C249" s="31" t="s">
        <v>430</v>
      </c>
      <c r="D249" s="60" t="s">
        <v>236</v>
      </c>
      <c r="E249" s="27">
        <v>115</v>
      </c>
      <c r="F249" s="34">
        <f t="shared" si="13"/>
        <v>115</v>
      </c>
      <c r="G249" s="8"/>
    </row>
    <row r="250" spans="1:7" ht="12" customHeight="1" x14ac:dyDescent="0.2">
      <c r="A250" s="7"/>
      <c r="B250" s="37">
        <v>0</v>
      </c>
      <c r="C250" s="26" t="s">
        <v>389</v>
      </c>
      <c r="D250" s="60" t="s">
        <v>236</v>
      </c>
      <c r="E250" s="27">
        <v>0.55000000000000004</v>
      </c>
      <c r="F250" s="34">
        <f t="shared" si="13"/>
        <v>0</v>
      </c>
      <c r="G250" s="8"/>
    </row>
    <row r="251" spans="1:7" ht="12" customHeight="1" x14ac:dyDescent="0.2">
      <c r="A251" s="7"/>
      <c r="B251" s="37">
        <v>0</v>
      </c>
      <c r="C251" s="26" t="s">
        <v>34</v>
      </c>
      <c r="D251" s="60" t="s">
        <v>236</v>
      </c>
      <c r="E251" s="27">
        <v>0.4</v>
      </c>
      <c r="F251" s="34">
        <f>B251*E251</f>
        <v>0</v>
      </c>
      <c r="G251" s="8"/>
    </row>
    <row r="252" spans="1:7" ht="12" customHeight="1" x14ac:dyDescent="0.2">
      <c r="A252" s="7"/>
      <c r="B252" s="37">
        <v>0</v>
      </c>
      <c r="C252" s="26" t="s">
        <v>388</v>
      </c>
      <c r="D252" s="60" t="s">
        <v>236</v>
      </c>
      <c r="E252" s="27">
        <v>0</v>
      </c>
      <c r="F252" s="34">
        <f t="shared" si="13"/>
        <v>0</v>
      </c>
      <c r="G252" s="8"/>
    </row>
    <row r="253" spans="1:7" ht="12" customHeight="1" x14ac:dyDescent="0.2">
      <c r="A253" s="7"/>
      <c r="B253" s="37">
        <v>0</v>
      </c>
      <c r="C253" s="26" t="s">
        <v>450</v>
      </c>
      <c r="D253" s="60" t="s">
        <v>236</v>
      </c>
      <c r="E253" s="27">
        <v>0.26</v>
      </c>
      <c r="F253" s="34">
        <f t="shared" si="13"/>
        <v>0</v>
      </c>
      <c r="G253" s="8"/>
    </row>
    <row r="254" spans="1:7" ht="12" customHeight="1" x14ac:dyDescent="0.2">
      <c r="A254" s="7"/>
      <c r="B254" s="37">
        <v>0</v>
      </c>
      <c r="C254" s="26" t="s">
        <v>391</v>
      </c>
      <c r="D254" s="60" t="s">
        <v>236</v>
      </c>
      <c r="E254" s="27">
        <v>0.6</v>
      </c>
      <c r="F254" s="34">
        <f t="shared" si="13"/>
        <v>0</v>
      </c>
      <c r="G254" s="8"/>
    </row>
    <row r="255" spans="1:7" ht="12" customHeight="1" x14ac:dyDescent="0.2">
      <c r="A255" s="7"/>
      <c r="B255" s="37">
        <v>2000</v>
      </c>
      <c r="C255" s="26" t="s">
        <v>51</v>
      </c>
      <c r="D255" s="60" t="s">
        <v>239</v>
      </c>
      <c r="E255" s="27">
        <v>1.5</v>
      </c>
      <c r="F255" s="34">
        <f t="shared" si="13"/>
        <v>3000</v>
      </c>
      <c r="G255" s="8"/>
    </row>
    <row r="256" spans="1:7" ht="12" customHeight="1" x14ac:dyDescent="0.2">
      <c r="A256" s="7"/>
      <c r="B256" s="37">
        <v>1000</v>
      </c>
      <c r="C256" s="26" t="s">
        <v>52</v>
      </c>
      <c r="D256" s="60" t="s">
        <v>102</v>
      </c>
      <c r="E256" s="27">
        <v>2</v>
      </c>
      <c r="F256" s="34">
        <f t="shared" si="13"/>
        <v>2000</v>
      </c>
      <c r="G256" s="8"/>
    </row>
    <row r="257" spans="1:7" ht="12" customHeight="1" x14ac:dyDescent="0.2">
      <c r="A257" s="7"/>
      <c r="B257" s="37">
        <v>0</v>
      </c>
      <c r="C257" s="26" t="s">
        <v>53</v>
      </c>
      <c r="D257" s="60" t="s">
        <v>54</v>
      </c>
      <c r="E257" s="27">
        <v>2.5</v>
      </c>
      <c r="F257" s="34">
        <f t="shared" si="13"/>
        <v>0</v>
      </c>
      <c r="G257" s="8"/>
    </row>
    <row r="258" spans="1:7" ht="12" customHeight="1" x14ac:dyDescent="0.2">
      <c r="A258" s="7"/>
      <c r="B258" s="37">
        <v>900</v>
      </c>
      <c r="C258" s="26" t="s">
        <v>55</v>
      </c>
      <c r="D258" s="60"/>
      <c r="E258" s="27">
        <v>0.55000000000000004</v>
      </c>
      <c r="F258" s="34">
        <f t="shared" si="13"/>
        <v>495.00000000000006</v>
      </c>
      <c r="G258" s="8"/>
    </row>
    <row r="259" spans="1:7" ht="12" customHeight="1" x14ac:dyDescent="0.2">
      <c r="A259" s="7"/>
      <c r="B259" s="37">
        <v>0</v>
      </c>
      <c r="C259" s="26" t="s">
        <v>338</v>
      </c>
      <c r="D259" s="60" t="s">
        <v>236</v>
      </c>
      <c r="E259" s="27">
        <v>0.55000000000000004</v>
      </c>
      <c r="F259" s="34">
        <f t="shared" si="13"/>
        <v>0</v>
      </c>
      <c r="G259" s="8"/>
    </row>
    <row r="260" spans="1:7" ht="12" customHeight="1" x14ac:dyDescent="0.2">
      <c r="A260" s="7"/>
      <c r="B260" s="37">
        <v>0</v>
      </c>
      <c r="C260" s="26" t="s">
        <v>361</v>
      </c>
      <c r="D260" s="60" t="s">
        <v>236</v>
      </c>
      <c r="E260" s="27">
        <v>15</v>
      </c>
      <c r="F260" s="34">
        <f t="shared" si="13"/>
        <v>0</v>
      </c>
      <c r="G260" s="8"/>
    </row>
    <row r="261" spans="1:7" ht="12" customHeight="1" x14ac:dyDescent="0.2">
      <c r="A261" s="7"/>
      <c r="B261" s="37">
        <v>0</v>
      </c>
      <c r="C261" s="26" t="s">
        <v>397</v>
      </c>
      <c r="D261" s="60" t="s">
        <v>236</v>
      </c>
      <c r="E261" s="27">
        <v>13</v>
      </c>
      <c r="F261" s="34">
        <f t="shared" si="13"/>
        <v>0</v>
      </c>
      <c r="G261" s="8"/>
    </row>
    <row r="262" spans="1:7" ht="12" customHeight="1" x14ac:dyDescent="0.2">
      <c r="A262" s="7"/>
      <c r="B262" s="37">
        <v>0</v>
      </c>
      <c r="C262" s="26" t="s">
        <v>474</v>
      </c>
      <c r="D262" s="60" t="s">
        <v>236</v>
      </c>
      <c r="E262" s="27">
        <v>1.5</v>
      </c>
      <c r="F262" s="34">
        <f t="shared" si="13"/>
        <v>0</v>
      </c>
      <c r="G262" s="8"/>
    </row>
    <row r="263" spans="1:7" s="54" customFormat="1" ht="12" customHeight="1" x14ac:dyDescent="0.2">
      <c r="A263" s="69"/>
      <c r="B263" s="70"/>
      <c r="C263" s="125" t="s">
        <v>145</v>
      </c>
      <c r="D263" s="126">
        <v>6320.1</v>
      </c>
      <c r="E263" s="68"/>
      <c r="F263" s="128">
        <f>SUM(F248:F262)</f>
        <v>5610</v>
      </c>
      <c r="G263" s="8"/>
    </row>
    <row r="264" spans="1:7" ht="18" customHeight="1" x14ac:dyDescent="0.2">
      <c r="A264" s="7"/>
      <c r="B264" s="55" t="s">
        <v>473</v>
      </c>
      <c r="C264" s="56"/>
      <c r="D264" s="56">
        <v>6330</v>
      </c>
      <c r="E264" s="57"/>
      <c r="F264" s="22"/>
      <c r="G264" s="8"/>
    </row>
    <row r="265" spans="1:7" x14ac:dyDescent="0.2">
      <c r="A265" s="7"/>
      <c r="B265" s="37">
        <v>1</v>
      </c>
      <c r="C265" s="31" t="s">
        <v>458</v>
      </c>
      <c r="D265" s="3">
        <v>6330.1</v>
      </c>
      <c r="E265" s="27">
        <v>180</v>
      </c>
      <c r="F265" s="34">
        <f t="shared" ref="F265:F283" si="14">B265*E265</f>
        <v>180</v>
      </c>
      <c r="G265" s="8"/>
    </row>
    <row r="266" spans="1:7" ht="12" customHeight="1" x14ac:dyDescent="0.2">
      <c r="A266" s="7"/>
      <c r="B266" s="37">
        <v>1</v>
      </c>
      <c r="C266" s="31" t="s">
        <v>460</v>
      </c>
      <c r="D266" s="3">
        <v>6330.1</v>
      </c>
      <c r="E266" s="27">
        <v>120</v>
      </c>
      <c r="F266" s="34">
        <f t="shared" si="14"/>
        <v>120</v>
      </c>
      <c r="G266" s="8"/>
    </row>
    <row r="267" spans="1:7" ht="12" customHeight="1" x14ac:dyDescent="0.2">
      <c r="A267" s="7"/>
      <c r="B267" s="37">
        <v>0</v>
      </c>
      <c r="C267" s="26" t="s">
        <v>308</v>
      </c>
      <c r="D267" s="3">
        <v>6330.1</v>
      </c>
      <c r="E267" s="27">
        <v>0</v>
      </c>
      <c r="F267" s="34">
        <f t="shared" si="14"/>
        <v>0</v>
      </c>
      <c r="G267" s="8"/>
    </row>
    <row r="268" spans="1:7" ht="12" customHeight="1" x14ac:dyDescent="0.2">
      <c r="A268" s="7"/>
      <c r="B268" s="37">
        <v>201</v>
      </c>
      <c r="C268" s="26" t="s">
        <v>394</v>
      </c>
      <c r="D268" s="3">
        <v>6330.1</v>
      </c>
      <c r="E268" s="27">
        <v>12.5</v>
      </c>
      <c r="F268" s="34">
        <f t="shared" si="14"/>
        <v>2512.5</v>
      </c>
      <c r="G268" s="8"/>
    </row>
    <row r="269" spans="1:7" ht="12" customHeight="1" x14ac:dyDescent="0.2">
      <c r="A269" s="7"/>
      <c r="B269" s="37">
        <v>20</v>
      </c>
      <c r="C269" s="26" t="s">
        <v>395</v>
      </c>
      <c r="D269" s="3">
        <v>6330.1</v>
      </c>
      <c r="E269" s="27">
        <v>11</v>
      </c>
      <c r="F269" s="34">
        <f t="shared" si="14"/>
        <v>220</v>
      </c>
      <c r="G269" s="8"/>
    </row>
    <row r="270" spans="1:7" ht="12" customHeight="1" x14ac:dyDescent="0.2">
      <c r="A270" s="7"/>
      <c r="B270" s="37">
        <v>18</v>
      </c>
      <c r="C270" s="26" t="s">
        <v>398</v>
      </c>
      <c r="D270" s="3">
        <v>6330.1</v>
      </c>
      <c r="E270" s="27">
        <v>8</v>
      </c>
      <c r="F270" s="34">
        <f t="shared" si="14"/>
        <v>144</v>
      </c>
      <c r="G270" s="8"/>
    </row>
    <row r="271" spans="1:7" ht="12" customHeight="1" x14ac:dyDescent="0.2">
      <c r="A271" s="7"/>
      <c r="B271" s="37">
        <v>18</v>
      </c>
      <c r="C271" s="26" t="s">
        <v>399</v>
      </c>
      <c r="D271" s="3">
        <v>6330.1</v>
      </c>
      <c r="E271" s="27">
        <v>13</v>
      </c>
      <c r="F271" s="34">
        <f t="shared" si="14"/>
        <v>234</v>
      </c>
      <c r="G271" s="8"/>
    </row>
    <row r="272" spans="1:7" ht="12" customHeight="1" x14ac:dyDescent="0.2">
      <c r="A272" s="7"/>
      <c r="B272" s="37">
        <v>5</v>
      </c>
      <c r="C272" s="26" t="s">
        <v>400</v>
      </c>
      <c r="D272" s="3">
        <v>6330.1</v>
      </c>
      <c r="E272" s="27">
        <v>14</v>
      </c>
      <c r="F272" s="34">
        <f t="shared" si="14"/>
        <v>70</v>
      </c>
      <c r="G272" s="8"/>
    </row>
    <row r="273" spans="1:7" ht="12" customHeight="1" x14ac:dyDescent="0.2">
      <c r="A273" s="7"/>
      <c r="B273" s="37">
        <v>0</v>
      </c>
      <c r="C273" s="26" t="s">
        <v>190</v>
      </c>
      <c r="D273" s="3">
        <v>6330.1</v>
      </c>
      <c r="E273" s="27">
        <v>10</v>
      </c>
      <c r="F273" s="34">
        <f t="shared" si="14"/>
        <v>0</v>
      </c>
      <c r="G273" s="8"/>
    </row>
    <row r="274" spans="1:7" ht="12" customHeight="1" x14ac:dyDescent="0.2">
      <c r="A274" s="7"/>
      <c r="B274" s="37">
        <v>0</v>
      </c>
      <c r="C274" s="26" t="s">
        <v>364</v>
      </c>
      <c r="D274" s="3">
        <v>6330.1</v>
      </c>
      <c r="E274" s="27">
        <v>0</v>
      </c>
      <c r="F274" s="34">
        <f t="shared" si="14"/>
        <v>0</v>
      </c>
      <c r="G274" s="8"/>
    </row>
    <row r="275" spans="1:7" ht="12" customHeight="1" x14ac:dyDescent="0.2">
      <c r="A275" s="7"/>
      <c r="B275" s="37">
        <v>0</v>
      </c>
      <c r="C275" s="26" t="s">
        <v>365</v>
      </c>
      <c r="D275" s="3">
        <v>6330.1</v>
      </c>
      <c r="E275" s="27">
        <v>0</v>
      </c>
      <c r="F275" s="34">
        <f t="shared" si="14"/>
        <v>0</v>
      </c>
      <c r="G275" s="8"/>
    </row>
    <row r="276" spans="1:7" ht="12" customHeight="1" x14ac:dyDescent="0.2">
      <c r="A276" s="7"/>
      <c r="B276" s="37">
        <v>0</v>
      </c>
      <c r="C276" s="26" t="s">
        <v>366</v>
      </c>
      <c r="D276" s="3">
        <v>6330.1</v>
      </c>
      <c r="E276" s="27">
        <v>0</v>
      </c>
      <c r="F276" s="34">
        <f t="shared" si="14"/>
        <v>0</v>
      </c>
      <c r="G276" s="8"/>
    </row>
    <row r="277" spans="1:7" ht="12" customHeight="1" x14ac:dyDescent="0.2">
      <c r="A277" s="7"/>
      <c r="B277" s="37">
        <v>0</v>
      </c>
      <c r="C277" s="26" t="s">
        <v>367</v>
      </c>
      <c r="D277" s="3">
        <v>6330.1</v>
      </c>
      <c r="E277" s="27">
        <v>0</v>
      </c>
      <c r="F277" s="34">
        <f t="shared" si="14"/>
        <v>0</v>
      </c>
      <c r="G277" s="8"/>
    </row>
    <row r="278" spans="1:7" ht="12" customHeight="1" x14ac:dyDescent="0.2">
      <c r="A278" s="7"/>
      <c r="B278" s="37">
        <v>50</v>
      </c>
      <c r="C278" s="26" t="s">
        <v>35</v>
      </c>
      <c r="D278" s="3">
        <v>6330.1</v>
      </c>
      <c r="E278" s="27">
        <v>2</v>
      </c>
      <c r="F278" s="34">
        <f t="shared" si="14"/>
        <v>100</v>
      </c>
      <c r="G278" s="8"/>
    </row>
    <row r="279" spans="1:7" ht="12" customHeight="1" x14ac:dyDescent="0.2">
      <c r="A279" s="7"/>
      <c r="B279" s="37">
        <v>0</v>
      </c>
      <c r="C279" s="26" t="s">
        <v>368</v>
      </c>
      <c r="D279" s="3">
        <v>6330.1</v>
      </c>
      <c r="E279" s="27">
        <v>0</v>
      </c>
      <c r="F279" s="34">
        <f t="shared" si="14"/>
        <v>0</v>
      </c>
      <c r="G279" s="8"/>
    </row>
    <row r="280" spans="1:7" ht="12" customHeight="1" x14ac:dyDescent="0.2">
      <c r="A280" s="7"/>
      <c r="B280" s="37">
        <v>0</v>
      </c>
      <c r="C280" s="26" t="s">
        <v>369</v>
      </c>
      <c r="D280" s="3">
        <v>6330.1</v>
      </c>
      <c r="E280" s="27">
        <v>0</v>
      </c>
      <c r="F280" s="34">
        <f t="shared" si="14"/>
        <v>0</v>
      </c>
      <c r="G280" s="8"/>
    </row>
    <row r="281" spans="1:7" ht="12" customHeight="1" x14ac:dyDescent="0.2">
      <c r="A281" s="7"/>
      <c r="B281" s="37">
        <v>10</v>
      </c>
      <c r="C281" s="26" t="s">
        <v>432</v>
      </c>
      <c r="D281" s="3">
        <v>6330.1</v>
      </c>
      <c r="E281" s="27">
        <v>10</v>
      </c>
      <c r="F281" s="34">
        <f t="shared" si="14"/>
        <v>100</v>
      </c>
      <c r="G281" s="8"/>
    </row>
    <row r="282" spans="1:7" ht="12" customHeight="1" x14ac:dyDescent="0.2">
      <c r="A282" s="7"/>
      <c r="B282" s="37">
        <v>0</v>
      </c>
      <c r="C282" s="26" t="s">
        <v>363</v>
      </c>
      <c r="D282" s="3">
        <v>6330.1</v>
      </c>
      <c r="E282" s="27">
        <v>13</v>
      </c>
      <c r="F282" s="34">
        <f t="shared" si="14"/>
        <v>0</v>
      </c>
      <c r="G282" s="8"/>
    </row>
    <row r="283" spans="1:7" ht="12" customHeight="1" x14ac:dyDescent="0.2">
      <c r="A283" s="7"/>
      <c r="B283" s="37">
        <v>10</v>
      </c>
      <c r="C283" s="26" t="s">
        <v>419</v>
      </c>
      <c r="D283" s="3">
        <v>6330.1</v>
      </c>
      <c r="E283" s="27">
        <v>3.25</v>
      </c>
      <c r="F283" s="34">
        <f t="shared" si="14"/>
        <v>32.5</v>
      </c>
      <c r="G283" s="8"/>
    </row>
    <row r="284" spans="1:7" ht="12" customHeight="1" x14ac:dyDescent="0.2">
      <c r="A284" s="7"/>
      <c r="B284" s="64"/>
      <c r="C284" s="66" t="s">
        <v>159</v>
      </c>
      <c r="D284" s="3"/>
      <c r="E284" s="100"/>
      <c r="F284" s="34">
        <v>0</v>
      </c>
      <c r="G284" s="8"/>
    </row>
    <row r="285" spans="1:7" s="14" customFormat="1" ht="12" customHeight="1" x14ac:dyDescent="0.2">
      <c r="A285" s="7"/>
      <c r="B285" s="72"/>
      <c r="C285" s="125" t="s">
        <v>146</v>
      </c>
      <c r="D285" s="126">
        <v>6330.1</v>
      </c>
      <c r="E285" s="73"/>
      <c r="F285" s="127">
        <f>SUM(F265:F284)</f>
        <v>3713</v>
      </c>
      <c r="G285" s="8"/>
    </row>
    <row r="286" spans="1:7" ht="12" customHeight="1" x14ac:dyDescent="0.2">
      <c r="A286" s="7"/>
      <c r="B286" s="50" t="s">
        <v>245</v>
      </c>
      <c r="C286" s="83"/>
      <c r="D286" s="83">
        <v>6340</v>
      </c>
      <c r="E286" s="83"/>
      <c r="F286" s="84"/>
      <c r="G286" s="8"/>
    </row>
    <row r="287" spans="1:7" ht="12" customHeight="1" x14ac:dyDescent="0.2">
      <c r="A287" s="7"/>
      <c r="B287" s="37">
        <v>20</v>
      </c>
      <c r="C287" s="24" t="s">
        <v>56</v>
      </c>
      <c r="D287" s="76"/>
      <c r="E287" s="25">
        <v>91</v>
      </c>
      <c r="F287" s="34">
        <f t="shared" ref="F287:F303" si="15">B287*E287</f>
        <v>1820</v>
      </c>
      <c r="G287" s="8"/>
    </row>
    <row r="288" spans="1:7" ht="12" customHeight="1" x14ac:dyDescent="0.25">
      <c r="A288" s="9" t="e">
        <f>IF(ISBLANK(#REF!),"",IF((#REF!&gt;=1),(COUNT(A19:A287)+1),""))</f>
        <v>#REF!</v>
      </c>
      <c r="B288" s="37">
        <v>1</v>
      </c>
      <c r="C288" s="24" t="s">
        <v>57</v>
      </c>
      <c r="D288" s="76">
        <v>6340.1</v>
      </c>
      <c r="E288" s="25">
        <v>40</v>
      </c>
      <c r="F288" s="34">
        <f t="shared" si="15"/>
        <v>40</v>
      </c>
      <c r="G288" s="8"/>
    </row>
    <row r="289" spans="1:7" ht="12" customHeight="1" x14ac:dyDescent="0.25">
      <c r="A289" s="9" t="e">
        <f>IF(ISBLANK(#REF!),"",IF((#REF!&gt;=1),(COUNT($A$19:A288)+1),""))</f>
        <v>#REF!</v>
      </c>
      <c r="B289" s="37">
        <v>0</v>
      </c>
      <c r="C289" s="24" t="s">
        <v>444</v>
      </c>
      <c r="D289" s="76">
        <v>6340.1</v>
      </c>
      <c r="E289" s="25">
        <v>42</v>
      </c>
      <c r="F289" s="34">
        <f t="shared" si="15"/>
        <v>0</v>
      </c>
      <c r="G289" s="8"/>
    </row>
    <row r="290" spans="1:7" ht="12" customHeight="1" x14ac:dyDescent="0.25">
      <c r="A290" s="9" t="e">
        <f>IF(ISBLANK(#REF!),"",IF((#REF!&gt;=1),(COUNT($A$19:A289)+1),""))</f>
        <v>#REF!</v>
      </c>
      <c r="B290" s="37">
        <v>0</v>
      </c>
      <c r="C290" s="24" t="s">
        <v>416</v>
      </c>
      <c r="D290" s="76">
        <v>6340.1</v>
      </c>
      <c r="E290" s="25">
        <v>45</v>
      </c>
      <c r="F290" s="34">
        <f t="shared" si="15"/>
        <v>0</v>
      </c>
      <c r="G290" s="8"/>
    </row>
    <row r="291" spans="1:7" ht="12" customHeight="1" x14ac:dyDescent="0.25">
      <c r="A291" s="9" t="e">
        <f>IF(ISBLANK(#REF!),"",IF((#REF!&gt;=1),(COUNT($A$19:A290)+1),""))</f>
        <v>#REF!</v>
      </c>
      <c r="B291" s="37">
        <v>0</v>
      </c>
      <c r="C291" s="24" t="s">
        <v>431</v>
      </c>
      <c r="D291" s="76">
        <v>6340.1</v>
      </c>
      <c r="E291" s="25">
        <v>48</v>
      </c>
      <c r="F291" s="34">
        <f t="shared" si="15"/>
        <v>0</v>
      </c>
      <c r="G291" s="8"/>
    </row>
    <row r="292" spans="1:7" ht="12" customHeight="1" x14ac:dyDescent="0.25">
      <c r="A292" s="9" t="e">
        <f>IF(ISBLANK(#REF!),"",IF((#REF!&gt;=1),(COUNT($A$19:A291)+1),""))</f>
        <v>#REF!</v>
      </c>
      <c r="B292" s="37">
        <v>0</v>
      </c>
      <c r="C292" s="24" t="s">
        <v>341</v>
      </c>
      <c r="D292" s="76">
        <v>6340.1</v>
      </c>
      <c r="E292" s="25">
        <v>0</v>
      </c>
      <c r="F292" s="34">
        <f t="shared" si="15"/>
        <v>0</v>
      </c>
      <c r="G292" s="8"/>
    </row>
    <row r="293" spans="1:7" ht="12" customHeight="1" x14ac:dyDescent="0.25">
      <c r="A293" s="9"/>
      <c r="B293" s="37">
        <v>0</v>
      </c>
      <c r="C293" s="24" t="s">
        <v>72</v>
      </c>
      <c r="D293" s="76">
        <v>6340.1</v>
      </c>
      <c r="E293" s="25">
        <v>0</v>
      </c>
      <c r="F293" s="34">
        <f t="shared" si="15"/>
        <v>0</v>
      </c>
      <c r="G293" s="8"/>
    </row>
    <row r="294" spans="1:7" ht="12" customHeight="1" x14ac:dyDescent="0.25">
      <c r="A294" s="9"/>
      <c r="B294" s="37">
        <v>0</v>
      </c>
      <c r="C294" s="24" t="s">
        <v>340</v>
      </c>
      <c r="D294" s="76">
        <v>6340.1</v>
      </c>
      <c r="E294" s="25">
        <v>0</v>
      </c>
      <c r="F294" s="34">
        <f t="shared" si="15"/>
        <v>0</v>
      </c>
      <c r="G294" s="8"/>
    </row>
    <row r="295" spans="1:7" ht="12" customHeight="1" x14ac:dyDescent="0.25">
      <c r="A295" s="9"/>
      <c r="B295" s="37">
        <v>0</v>
      </c>
      <c r="C295" s="24" t="s">
        <v>339</v>
      </c>
      <c r="D295" s="76">
        <v>6340.1</v>
      </c>
      <c r="E295" s="25">
        <v>0</v>
      </c>
      <c r="F295" s="34">
        <f t="shared" si="15"/>
        <v>0</v>
      </c>
      <c r="G295" s="8"/>
    </row>
    <row r="296" spans="1:7" ht="12" customHeight="1" x14ac:dyDescent="0.25">
      <c r="A296" s="9"/>
      <c r="B296" s="37">
        <v>0</v>
      </c>
      <c r="C296" s="24" t="s">
        <v>422</v>
      </c>
      <c r="D296" s="76">
        <v>6340.1</v>
      </c>
      <c r="E296" s="25">
        <v>8.5</v>
      </c>
      <c r="F296" s="34">
        <f t="shared" si="15"/>
        <v>0</v>
      </c>
      <c r="G296" s="8"/>
    </row>
    <row r="297" spans="1:7" ht="12" customHeight="1" x14ac:dyDescent="0.25">
      <c r="A297" s="9"/>
      <c r="B297" s="37">
        <v>0</v>
      </c>
      <c r="C297" s="24" t="s">
        <v>475</v>
      </c>
      <c r="D297" s="76">
        <v>6340.1</v>
      </c>
      <c r="E297" s="25">
        <v>8.5</v>
      </c>
      <c r="F297" s="34">
        <f t="shared" si="15"/>
        <v>0</v>
      </c>
      <c r="G297" s="8"/>
    </row>
    <row r="298" spans="1:7" ht="12" customHeight="1" x14ac:dyDescent="0.25">
      <c r="A298" s="9"/>
      <c r="B298" s="37">
        <v>0</v>
      </c>
      <c r="C298" s="24" t="s">
        <v>471</v>
      </c>
      <c r="D298" s="76">
        <v>6340.1</v>
      </c>
      <c r="E298" s="25">
        <v>1.5</v>
      </c>
      <c r="F298" s="34">
        <f t="shared" si="15"/>
        <v>0</v>
      </c>
      <c r="G298" s="8"/>
    </row>
    <row r="299" spans="1:7" ht="12" customHeight="1" x14ac:dyDescent="0.25">
      <c r="A299" s="9"/>
      <c r="B299" s="37">
        <v>0</v>
      </c>
      <c r="C299" s="24" t="s">
        <v>330</v>
      </c>
      <c r="D299" s="76">
        <v>6340.1</v>
      </c>
      <c r="E299" s="25">
        <v>2</v>
      </c>
      <c r="F299" s="34">
        <f t="shared" si="15"/>
        <v>0</v>
      </c>
      <c r="G299" s="8"/>
    </row>
    <row r="300" spans="1:7" ht="12" customHeight="1" x14ac:dyDescent="0.25">
      <c r="A300" s="9"/>
      <c r="B300" s="37">
        <v>0</v>
      </c>
      <c r="C300" s="24" t="s">
        <v>58</v>
      </c>
      <c r="D300" s="76">
        <v>6340.1</v>
      </c>
      <c r="E300" s="25">
        <v>0.94</v>
      </c>
      <c r="F300" s="34">
        <f t="shared" si="15"/>
        <v>0</v>
      </c>
      <c r="G300" s="8"/>
    </row>
    <row r="301" spans="1:7" ht="12" customHeight="1" x14ac:dyDescent="0.25">
      <c r="A301" s="9"/>
      <c r="B301" s="37">
        <v>510</v>
      </c>
      <c r="C301" s="24" t="s">
        <v>59</v>
      </c>
      <c r="D301" s="76">
        <v>6340.1</v>
      </c>
      <c r="E301" s="25">
        <v>1.65</v>
      </c>
      <c r="F301" s="34">
        <f t="shared" si="15"/>
        <v>841.5</v>
      </c>
      <c r="G301" s="8"/>
    </row>
    <row r="302" spans="1:7" ht="12" customHeight="1" x14ac:dyDescent="0.25">
      <c r="A302" s="9"/>
      <c r="B302" s="37">
        <v>230</v>
      </c>
      <c r="C302" s="24" t="s">
        <v>199</v>
      </c>
      <c r="D302" s="76">
        <v>6340.1</v>
      </c>
      <c r="E302" s="25">
        <v>0.55000000000000004</v>
      </c>
      <c r="F302" s="34">
        <f t="shared" si="15"/>
        <v>126.50000000000001</v>
      </c>
      <c r="G302" s="8"/>
    </row>
    <row r="303" spans="1:7" ht="12" customHeight="1" x14ac:dyDescent="0.25">
      <c r="A303" s="9"/>
      <c r="B303" s="37">
        <v>180</v>
      </c>
      <c r="C303" s="24" t="s">
        <v>200</v>
      </c>
      <c r="D303" s="76">
        <v>6340.1</v>
      </c>
      <c r="E303" s="25">
        <v>1</v>
      </c>
      <c r="F303" s="34">
        <f t="shared" si="15"/>
        <v>180</v>
      </c>
      <c r="G303" s="8"/>
    </row>
    <row r="304" spans="1:7" ht="12" customHeight="1" x14ac:dyDescent="0.25">
      <c r="A304" s="9"/>
      <c r="B304" s="37"/>
      <c r="C304" s="122" t="s">
        <v>147</v>
      </c>
      <c r="D304" s="76"/>
      <c r="E304" s="65"/>
      <c r="F304" s="34">
        <f>SUM(F287:F303)</f>
        <v>3008</v>
      </c>
      <c r="G304" s="8"/>
    </row>
    <row r="305" spans="1:7" ht="12" customHeight="1" x14ac:dyDescent="0.25">
      <c r="A305" s="9"/>
      <c r="B305" s="37">
        <v>8</v>
      </c>
      <c r="C305" s="24" t="s">
        <v>73</v>
      </c>
      <c r="D305" s="77" t="s">
        <v>95</v>
      </c>
      <c r="E305" s="25">
        <v>45</v>
      </c>
      <c r="F305" s="35">
        <f>B305*E305</f>
        <v>360</v>
      </c>
      <c r="G305" s="8"/>
    </row>
    <row r="306" spans="1:7" ht="12" customHeight="1" x14ac:dyDescent="0.25">
      <c r="A306" s="9"/>
      <c r="B306" s="37">
        <v>0</v>
      </c>
      <c r="C306" s="24" t="s">
        <v>175</v>
      </c>
      <c r="D306" s="77" t="s">
        <v>95</v>
      </c>
      <c r="E306" s="25">
        <v>5.95</v>
      </c>
      <c r="F306" s="35">
        <f>B306*E306</f>
        <v>0</v>
      </c>
      <c r="G306" s="8"/>
    </row>
    <row r="307" spans="1:7" ht="12" customHeight="1" x14ac:dyDescent="0.25">
      <c r="A307" s="9"/>
      <c r="B307" s="37">
        <v>0</v>
      </c>
      <c r="C307" s="24" t="s">
        <v>176</v>
      </c>
      <c r="D307" s="77" t="s">
        <v>95</v>
      </c>
      <c r="E307" s="25">
        <v>13.25</v>
      </c>
      <c r="F307" s="35">
        <f>B307*E307</f>
        <v>0</v>
      </c>
      <c r="G307" s="8"/>
    </row>
    <row r="308" spans="1:7" ht="12" customHeight="1" x14ac:dyDescent="0.25">
      <c r="A308" s="9"/>
      <c r="B308" s="37">
        <v>0</v>
      </c>
      <c r="C308" s="24" t="s">
        <v>177</v>
      </c>
      <c r="D308" s="77" t="s">
        <v>95</v>
      </c>
      <c r="E308" s="25">
        <v>3</v>
      </c>
      <c r="F308" s="35">
        <f>B308*E308</f>
        <v>0</v>
      </c>
      <c r="G308" s="8"/>
    </row>
    <row r="309" spans="1:7" ht="12" customHeight="1" x14ac:dyDescent="0.25">
      <c r="A309" s="9"/>
      <c r="B309" s="37"/>
      <c r="C309" s="122" t="s">
        <v>148</v>
      </c>
      <c r="D309" s="77" t="s">
        <v>97</v>
      </c>
      <c r="E309" s="65"/>
      <c r="F309" s="34">
        <f>SUM(F305:F308)</f>
        <v>360</v>
      </c>
      <c r="G309" s="8"/>
    </row>
    <row r="310" spans="1:7" ht="12" customHeight="1" x14ac:dyDescent="0.2">
      <c r="A310" s="7"/>
      <c r="B310" s="81" t="s">
        <v>244</v>
      </c>
      <c r="C310" s="83"/>
      <c r="D310" s="83">
        <v>6350</v>
      </c>
      <c r="E310" s="83"/>
      <c r="F310" s="84"/>
      <c r="G310" s="8"/>
    </row>
    <row r="311" spans="1:7" ht="12" customHeight="1" x14ac:dyDescent="0.2">
      <c r="A311" s="7"/>
      <c r="B311" s="37">
        <v>1</v>
      </c>
      <c r="C311" s="31" t="s">
        <v>461</v>
      </c>
      <c r="D311" s="76">
        <v>6350.1</v>
      </c>
      <c r="E311" s="27">
        <v>50</v>
      </c>
      <c r="F311" s="34">
        <f>B311*E311</f>
        <v>50</v>
      </c>
      <c r="G311" s="8"/>
    </row>
    <row r="312" spans="1:7" ht="12" customHeight="1" x14ac:dyDescent="0.2">
      <c r="A312" s="7"/>
      <c r="B312" s="37">
        <v>7</v>
      </c>
      <c r="C312" s="24" t="s">
        <v>445</v>
      </c>
      <c r="D312" s="76">
        <v>6350.1</v>
      </c>
      <c r="E312" s="25">
        <v>34.75</v>
      </c>
      <c r="F312" s="34">
        <f>B312*E312</f>
        <v>243.25</v>
      </c>
      <c r="G312" s="8"/>
    </row>
    <row r="313" spans="1:7" ht="12" customHeight="1" x14ac:dyDescent="0.2">
      <c r="A313" s="7"/>
      <c r="B313" s="37">
        <v>7</v>
      </c>
      <c r="C313" s="24" t="s">
        <v>414</v>
      </c>
      <c r="D313" s="76">
        <v>6350.1</v>
      </c>
      <c r="E313" s="25">
        <v>74.95</v>
      </c>
      <c r="F313" s="34">
        <f>B313*E313</f>
        <v>524.65</v>
      </c>
      <c r="G313" s="8"/>
    </row>
    <row r="314" spans="1:7" ht="12" customHeight="1" x14ac:dyDescent="0.2">
      <c r="A314" s="7"/>
      <c r="B314" s="37">
        <v>2</v>
      </c>
      <c r="C314" s="24" t="s">
        <v>483</v>
      </c>
      <c r="D314" s="76">
        <v>6350.1</v>
      </c>
      <c r="E314" s="25">
        <v>95.49</v>
      </c>
      <c r="F314" s="34">
        <f>B314*E314</f>
        <v>190.98</v>
      </c>
      <c r="G314" s="8"/>
    </row>
    <row r="315" spans="1:7" ht="12" customHeight="1" x14ac:dyDescent="0.2">
      <c r="A315" s="7"/>
      <c r="B315" s="37">
        <v>0</v>
      </c>
      <c r="C315" s="24" t="s">
        <v>160</v>
      </c>
      <c r="D315" s="76"/>
      <c r="E315" s="25">
        <v>150</v>
      </c>
      <c r="F315" s="34">
        <f>B315*E315</f>
        <v>0</v>
      </c>
      <c r="G315" s="8"/>
    </row>
    <row r="316" spans="1:7" ht="12" customHeight="1" x14ac:dyDescent="0.2">
      <c r="A316" s="7"/>
      <c r="B316" s="37"/>
      <c r="C316" s="122" t="s">
        <v>149</v>
      </c>
      <c r="D316" s="59" t="s">
        <v>106</v>
      </c>
      <c r="E316" s="25">
        <v>0</v>
      </c>
      <c r="F316" s="34">
        <f>SUM(F311:F315)</f>
        <v>1008.88</v>
      </c>
      <c r="G316" s="8"/>
    </row>
    <row r="317" spans="1:7" ht="12" customHeight="1" x14ac:dyDescent="0.25">
      <c r="A317" s="9"/>
      <c r="B317" s="55" t="s">
        <v>103</v>
      </c>
      <c r="C317" s="56"/>
      <c r="D317" s="56">
        <v>6360</v>
      </c>
      <c r="E317" s="57"/>
      <c r="F317" s="12"/>
      <c r="G317" s="8"/>
    </row>
    <row r="318" spans="1:7" ht="12" customHeight="1" x14ac:dyDescent="0.25">
      <c r="A318" s="9"/>
      <c r="B318" s="37">
        <v>0</v>
      </c>
      <c r="C318" s="24" t="s">
        <v>424</v>
      </c>
      <c r="D318" s="3">
        <v>6360.1</v>
      </c>
      <c r="E318" s="25">
        <v>12</v>
      </c>
      <c r="F318" s="34">
        <f>B318*E318</f>
        <v>0</v>
      </c>
      <c r="G318" s="8"/>
    </row>
    <row r="319" spans="1:7" ht="12" customHeight="1" x14ac:dyDescent="0.25">
      <c r="A319" s="9"/>
      <c r="B319" s="37">
        <v>13.5</v>
      </c>
      <c r="C319" s="24" t="s">
        <v>60</v>
      </c>
      <c r="D319" s="3"/>
      <c r="E319" s="25">
        <v>135</v>
      </c>
      <c r="F319" s="34">
        <f t="shared" ref="F319:F321" si="16">B319*E319</f>
        <v>1822.5</v>
      </c>
      <c r="G319" s="8"/>
    </row>
    <row r="320" spans="1:7" ht="12" customHeight="1" x14ac:dyDescent="0.25">
      <c r="A320" s="9"/>
      <c r="B320" s="37">
        <v>15</v>
      </c>
      <c r="C320" s="24" t="s">
        <v>61</v>
      </c>
      <c r="D320" s="3"/>
      <c r="E320" s="25">
        <v>126</v>
      </c>
      <c r="F320" s="34">
        <f t="shared" si="16"/>
        <v>1890</v>
      </c>
      <c r="G320" s="8"/>
    </row>
    <row r="321" spans="1:7" ht="12" customHeight="1" x14ac:dyDescent="0.2">
      <c r="A321" s="19"/>
      <c r="B321" s="37">
        <v>0</v>
      </c>
      <c r="C321" s="24" t="s">
        <v>464</v>
      </c>
      <c r="D321" s="3">
        <v>6360.1</v>
      </c>
      <c r="E321" s="25">
        <v>2000</v>
      </c>
      <c r="F321" s="34">
        <f t="shared" si="16"/>
        <v>0</v>
      </c>
      <c r="G321" s="8"/>
    </row>
    <row r="322" spans="1:7" ht="12" customHeight="1" x14ac:dyDescent="0.2">
      <c r="A322" s="23"/>
      <c r="B322" s="37">
        <v>0</v>
      </c>
      <c r="C322" s="24" t="s">
        <v>104</v>
      </c>
      <c r="D322" s="3">
        <v>6360.1</v>
      </c>
      <c r="E322" s="25">
        <v>300</v>
      </c>
      <c r="F322" s="34">
        <f>B322*E322</f>
        <v>0</v>
      </c>
      <c r="G322" s="8"/>
    </row>
    <row r="323" spans="1:7" ht="12" customHeight="1" x14ac:dyDescent="0.2">
      <c r="A323" s="23"/>
      <c r="B323" s="37"/>
      <c r="C323" s="122" t="s">
        <v>150</v>
      </c>
      <c r="D323" s="3"/>
      <c r="E323" s="25"/>
      <c r="F323" s="34">
        <f>SUM(F318:F322)</f>
        <v>3712.5</v>
      </c>
      <c r="G323" s="8"/>
    </row>
    <row r="324" spans="1:7" ht="12" customHeight="1" x14ac:dyDescent="0.2">
      <c r="A324" s="23"/>
      <c r="B324" s="37">
        <v>27</v>
      </c>
      <c r="C324" s="24" t="s">
        <v>62</v>
      </c>
      <c r="D324" s="24">
        <v>6360.2</v>
      </c>
      <c r="E324" s="25">
        <v>49</v>
      </c>
      <c r="F324" s="34">
        <f>B324*E324</f>
        <v>1323</v>
      </c>
      <c r="G324" s="8"/>
    </row>
    <row r="325" spans="1:7" ht="12" customHeight="1" x14ac:dyDescent="0.2">
      <c r="A325" s="23"/>
      <c r="B325" s="37">
        <v>0</v>
      </c>
      <c r="C325" s="24" t="s">
        <v>332</v>
      </c>
      <c r="D325" s="24">
        <v>6360.2</v>
      </c>
      <c r="E325" s="25">
        <v>350</v>
      </c>
      <c r="F325" s="34">
        <f>B325*E325</f>
        <v>0</v>
      </c>
      <c r="G325" s="8"/>
    </row>
    <row r="326" spans="1:7" ht="12" customHeight="1" x14ac:dyDescent="0.2">
      <c r="A326" s="23"/>
      <c r="B326" s="37">
        <v>0</v>
      </c>
      <c r="C326" s="24" t="s">
        <v>333</v>
      </c>
      <c r="D326" s="24">
        <v>6360.2</v>
      </c>
      <c r="E326" s="25">
        <v>300</v>
      </c>
      <c r="F326" s="34">
        <f>B326*E326</f>
        <v>0</v>
      </c>
      <c r="G326" s="8"/>
    </row>
    <row r="327" spans="1:7" ht="12" customHeight="1" x14ac:dyDescent="0.2">
      <c r="A327" s="23"/>
      <c r="B327" s="101"/>
      <c r="C327" s="135" t="s">
        <v>151</v>
      </c>
      <c r="D327" s="102"/>
      <c r="E327" s="103"/>
      <c r="F327" s="34">
        <f>SUM(F324:F326)</f>
        <v>1323</v>
      </c>
      <c r="G327" s="8"/>
    </row>
    <row r="328" spans="1:7" ht="12" customHeight="1" x14ac:dyDescent="0.25">
      <c r="A328" s="9"/>
      <c r="B328" s="82" t="s">
        <v>110</v>
      </c>
      <c r="C328" s="98"/>
      <c r="D328" s="98">
        <v>6370</v>
      </c>
      <c r="E328" s="98"/>
      <c r="F328" s="104"/>
      <c r="G328" s="8"/>
    </row>
    <row r="329" spans="1:7" ht="12" customHeight="1" x14ac:dyDescent="0.25">
      <c r="A329" s="9"/>
      <c r="B329" s="37">
        <v>1</v>
      </c>
      <c r="C329" s="24" t="s">
        <v>63</v>
      </c>
      <c r="D329" s="3">
        <v>6370.1</v>
      </c>
      <c r="E329" s="25">
        <v>800</v>
      </c>
      <c r="F329" s="34">
        <f>B329*E329</f>
        <v>800</v>
      </c>
      <c r="G329" s="8"/>
    </row>
    <row r="330" spans="1:7" ht="12" customHeight="1" x14ac:dyDescent="0.25">
      <c r="A330" s="9" t="e">
        <f>IF(ISBLANK(#REF!),"",IF((#REF!&gt;=1),(COUNT($A$19:A342)+1),""))</f>
        <v>#REF!</v>
      </c>
      <c r="B330" s="37">
        <v>320</v>
      </c>
      <c r="C330" s="24" t="s">
        <v>64</v>
      </c>
      <c r="D330" s="3">
        <v>6370.1</v>
      </c>
      <c r="E330" s="138">
        <v>1.97</v>
      </c>
      <c r="F330" s="34">
        <f>B330*E330</f>
        <v>630.4</v>
      </c>
      <c r="G330" s="8"/>
    </row>
    <row r="331" spans="1:7" ht="12" customHeight="1" x14ac:dyDescent="0.25">
      <c r="A331" s="9"/>
      <c r="B331" s="37">
        <v>0</v>
      </c>
      <c r="C331" s="24" t="s">
        <v>194</v>
      </c>
      <c r="D331" s="3">
        <v>6370.1</v>
      </c>
      <c r="E331" s="25">
        <v>1</v>
      </c>
      <c r="F331" s="34">
        <f>B331*E331</f>
        <v>0</v>
      </c>
      <c r="G331" s="8"/>
    </row>
    <row r="332" spans="1:7" ht="12" customHeight="1" x14ac:dyDescent="0.25">
      <c r="A332" s="9"/>
      <c r="B332" s="37">
        <v>0</v>
      </c>
      <c r="C332" s="24" t="s">
        <v>195</v>
      </c>
      <c r="D332" s="3">
        <v>6370.1</v>
      </c>
      <c r="E332" s="25">
        <v>1.25</v>
      </c>
      <c r="F332" s="34">
        <f>B332*E332</f>
        <v>0</v>
      </c>
      <c r="G332" s="8"/>
    </row>
    <row r="333" spans="1:7" ht="12" customHeight="1" x14ac:dyDescent="0.25">
      <c r="A333" s="9"/>
      <c r="B333" s="37">
        <v>0</v>
      </c>
      <c r="C333" s="24" t="s">
        <v>196</v>
      </c>
      <c r="D333" s="3">
        <v>6370.1</v>
      </c>
      <c r="E333" s="25">
        <v>15</v>
      </c>
      <c r="F333" s="34">
        <f>B333*E333</f>
        <v>0</v>
      </c>
      <c r="G333" s="8"/>
    </row>
    <row r="334" spans="1:7" ht="12" customHeight="1" x14ac:dyDescent="0.25">
      <c r="A334" s="9"/>
      <c r="B334" s="64"/>
      <c r="C334" s="136" t="s">
        <v>153</v>
      </c>
      <c r="D334" s="3">
        <v>6370.1</v>
      </c>
      <c r="E334" s="65"/>
      <c r="F334" s="34">
        <f>SUM(F329:F333)</f>
        <v>1430.4</v>
      </c>
      <c r="G334" s="8"/>
    </row>
    <row r="335" spans="1:7" ht="12" customHeight="1" x14ac:dyDescent="0.25">
      <c r="A335" s="9" t="e">
        <f>IF(ISBLANK(#REF!),"",IF((#REF!&gt;=1),(COUNT($A$19:A316)+1),""))</f>
        <v>#REF!</v>
      </c>
      <c r="B335" s="334" t="s">
        <v>482</v>
      </c>
      <c r="C335" s="335"/>
      <c r="D335" s="335"/>
      <c r="E335" s="336"/>
      <c r="F335" s="12"/>
      <c r="G335" s="8"/>
    </row>
    <row r="336" spans="1:7" ht="12" customHeight="1" x14ac:dyDescent="0.25">
      <c r="A336" s="9" t="e">
        <f>IF(ISBLANK(#REF!),"",IF((#REF!&gt;=1),(COUNT($A$19:A335)+1),""))</f>
        <v>#REF!</v>
      </c>
      <c r="B336" s="37">
        <v>1</v>
      </c>
      <c r="C336" s="30" t="s">
        <v>457</v>
      </c>
      <c r="D336" s="3">
        <v>6380.1</v>
      </c>
      <c r="E336" s="25">
        <v>150</v>
      </c>
      <c r="F336" s="34">
        <f t="shared" ref="F336:F348" si="17">B336*E336</f>
        <v>150</v>
      </c>
      <c r="G336" s="8"/>
    </row>
    <row r="337" spans="1:7" ht="12" customHeight="1" x14ac:dyDescent="0.25">
      <c r="A337" s="9"/>
      <c r="B337" s="37">
        <v>2100</v>
      </c>
      <c r="C337" s="24" t="s">
        <v>191</v>
      </c>
      <c r="D337" s="3">
        <v>6380.1</v>
      </c>
      <c r="E337" s="25">
        <v>1.9</v>
      </c>
      <c r="F337" s="34">
        <f t="shared" si="17"/>
        <v>3990</v>
      </c>
      <c r="G337" s="8"/>
    </row>
    <row r="338" spans="1:7" ht="12" customHeight="1" x14ac:dyDescent="0.25">
      <c r="A338" s="9"/>
      <c r="B338" s="37">
        <v>1</v>
      </c>
      <c r="C338" s="24" t="s">
        <v>77</v>
      </c>
      <c r="D338" s="3"/>
      <c r="E338" s="25">
        <v>800</v>
      </c>
      <c r="F338" s="34">
        <f t="shared" si="17"/>
        <v>800</v>
      </c>
      <c r="G338" s="8"/>
    </row>
    <row r="339" spans="1:7" ht="12" customHeight="1" x14ac:dyDescent="0.25">
      <c r="A339" s="9"/>
      <c r="B339" s="37">
        <v>2100</v>
      </c>
      <c r="C339" s="24" t="s">
        <v>192</v>
      </c>
      <c r="D339" s="3">
        <v>6380.1</v>
      </c>
      <c r="E339" s="25">
        <v>0.5</v>
      </c>
      <c r="F339" s="34">
        <f t="shared" si="17"/>
        <v>1050</v>
      </c>
      <c r="G339" s="8"/>
    </row>
    <row r="340" spans="1:7" ht="12" customHeight="1" x14ac:dyDescent="0.25">
      <c r="A340" s="9"/>
      <c r="B340" s="37">
        <v>0</v>
      </c>
      <c r="C340" s="24" t="s">
        <v>421</v>
      </c>
      <c r="D340" s="3">
        <v>6380.1</v>
      </c>
      <c r="E340" s="25">
        <v>9.5</v>
      </c>
      <c r="F340" s="34">
        <f t="shared" si="17"/>
        <v>0</v>
      </c>
      <c r="G340" s="8"/>
    </row>
    <row r="341" spans="1:7" ht="12" customHeight="1" x14ac:dyDescent="0.25">
      <c r="A341" s="9"/>
      <c r="B341" s="37">
        <v>0</v>
      </c>
      <c r="C341" s="24" t="s">
        <v>201</v>
      </c>
      <c r="D341" s="3">
        <v>6380.1</v>
      </c>
      <c r="E341" s="25">
        <v>35</v>
      </c>
      <c r="F341" s="34">
        <f t="shared" si="17"/>
        <v>0</v>
      </c>
      <c r="G341" s="8"/>
    </row>
    <row r="342" spans="1:7" ht="12" customHeight="1" x14ac:dyDescent="0.25">
      <c r="A342" s="9" t="e">
        <f>IF(ISBLANK(#REF!),"",IF((#REF!&gt;=1),(COUNT($A$19:A340)+1),""))</f>
        <v>#REF!</v>
      </c>
      <c r="B342" s="37">
        <v>0</v>
      </c>
      <c r="C342" s="24" t="s">
        <v>193</v>
      </c>
      <c r="D342" s="3">
        <v>6380.1</v>
      </c>
      <c r="E342" s="25">
        <v>0.75</v>
      </c>
      <c r="F342" s="34">
        <f t="shared" si="17"/>
        <v>0</v>
      </c>
      <c r="G342" s="8"/>
    </row>
    <row r="343" spans="1:7" ht="12" customHeight="1" x14ac:dyDescent="0.25">
      <c r="A343" s="9"/>
      <c r="B343" s="37">
        <v>0</v>
      </c>
      <c r="C343" s="24" t="s">
        <v>161</v>
      </c>
      <c r="D343" s="3"/>
      <c r="E343" s="25">
        <v>26</v>
      </c>
      <c r="F343" s="34">
        <f t="shared" si="17"/>
        <v>0</v>
      </c>
      <c r="G343" s="8"/>
    </row>
    <row r="344" spans="1:7" ht="12" customHeight="1" x14ac:dyDescent="0.25">
      <c r="A344" s="9"/>
      <c r="B344" s="37">
        <v>0</v>
      </c>
      <c r="C344" s="24" t="s">
        <v>451</v>
      </c>
      <c r="D344" s="3">
        <v>6380.1</v>
      </c>
      <c r="E344" s="25">
        <v>25</v>
      </c>
      <c r="F344" s="34">
        <f t="shared" si="17"/>
        <v>0</v>
      </c>
      <c r="G344" s="8"/>
    </row>
    <row r="345" spans="1:7" ht="12" customHeight="1" x14ac:dyDescent="0.25">
      <c r="A345" s="9"/>
      <c r="B345" s="37">
        <v>0</v>
      </c>
      <c r="C345" s="24" t="s">
        <v>465</v>
      </c>
      <c r="D345" s="3">
        <v>6380.1</v>
      </c>
      <c r="E345" s="25">
        <v>6</v>
      </c>
      <c r="F345" s="34">
        <f t="shared" si="17"/>
        <v>0</v>
      </c>
      <c r="G345" s="8"/>
    </row>
    <row r="346" spans="1:7" ht="12" customHeight="1" x14ac:dyDescent="0.25">
      <c r="A346" s="9"/>
      <c r="B346" s="37">
        <v>2</v>
      </c>
      <c r="C346" s="24" t="s">
        <v>331</v>
      </c>
      <c r="D346" s="3">
        <v>6380.1</v>
      </c>
      <c r="E346" s="25">
        <v>0</v>
      </c>
      <c r="F346" s="34">
        <f>B346*E346</f>
        <v>0</v>
      </c>
      <c r="G346" s="8"/>
    </row>
    <row r="347" spans="1:7" ht="12" customHeight="1" x14ac:dyDescent="0.25">
      <c r="A347" s="9"/>
      <c r="B347" s="37">
        <v>0</v>
      </c>
      <c r="C347" s="24" t="s">
        <v>204</v>
      </c>
      <c r="D347" s="3">
        <v>6380.1</v>
      </c>
      <c r="E347" s="25">
        <v>18</v>
      </c>
      <c r="F347" s="34">
        <f t="shared" si="17"/>
        <v>0</v>
      </c>
      <c r="G347" s="8"/>
    </row>
    <row r="348" spans="1:7" ht="12" customHeight="1" x14ac:dyDescent="0.25">
      <c r="A348" s="9"/>
      <c r="B348" s="37">
        <v>0</v>
      </c>
      <c r="C348" s="24" t="s">
        <v>67</v>
      </c>
      <c r="D348" s="3"/>
      <c r="E348" s="25">
        <v>2.75</v>
      </c>
      <c r="F348" s="34">
        <f t="shared" si="17"/>
        <v>0</v>
      </c>
      <c r="G348" s="8"/>
    </row>
    <row r="349" spans="1:7" ht="12" customHeight="1" x14ac:dyDescent="0.25">
      <c r="A349" s="9"/>
      <c r="B349" s="37"/>
      <c r="C349" s="122" t="s">
        <v>154</v>
      </c>
      <c r="D349" s="24">
        <v>6380.2</v>
      </c>
      <c r="E349" s="25"/>
      <c r="F349" s="34">
        <f>SUM(F336:F348)</f>
        <v>5990</v>
      </c>
      <c r="G349" s="8"/>
    </row>
    <row r="350" spans="1:7" ht="12" customHeight="1" x14ac:dyDescent="0.25">
      <c r="A350" s="9"/>
      <c r="B350" s="346" t="s">
        <v>114</v>
      </c>
      <c r="C350" s="347"/>
      <c r="D350" s="347"/>
      <c r="E350" s="347"/>
      <c r="F350" s="348"/>
      <c r="G350" s="8"/>
    </row>
    <row r="351" spans="1:7" ht="12" customHeight="1" x14ac:dyDescent="0.2">
      <c r="A351" s="7"/>
      <c r="B351" s="37">
        <v>0</v>
      </c>
      <c r="C351" s="26" t="s">
        <v>392</v>
      </c>
      <c r="D351" s="60" t="s">
        <v>116</v>
      </c>
      <c r="E351" s="27">
        <v>225</v>
      </c>
      <c r="F351" s="34">
        <f>B351*E351</f>
        <v>0</v>
      </c>
      <c r="G351" s="8"/>
    </row>
    <row r="352" spans="1:7" ht="12" customHeight="1" x14ac:dyDescent="0.2">
      <c r="A352" s="7"/>
      <c r="B352" s="37">
        <v>0</v>
      </c>
      <c r="C352" s="26" t="s">
        <v>65</v>
      </c>
      <c r="D352" s="60"/>
      <c r="E352" s="27">
        <v>900</v>
      </c>
      <c r="F352" s="34">
        <f>B352*E352</f>
        <v>0</v>
      </c>
      <c r="G352" s="8"/>
    </row>
    <row r="353" spans="1:7" ht="12" customHeight="1" x14ac:dyDescent="0.2">
      <c r="A353" s="7"/>
      <c r="B353" s="37">
        <v>0</v>
      </c>
      <c r="C353" s="26" t="s">
        <v>322</v>
      </c>
      <c r="D353" s="60" t="s">
        <v>116</v>
      </c>
      <c r="E353" s="27">
        <v>244</v>
      </c>
      <c r="F353" s="34">
        <f>B353*E353</f>
        <v>0</v>
      </c>
      <c r="G353" s="8"/>
    </row>
    <row r="354" spans="1:7" ht="12" customHeight="1" x14ac:dyDescent="0.2">
      <c r="A354" s="7"/>
      <c r="B354" s="64"/>
      <c r="C354" s="130" t="s">
        <v>156</v>
      </c>
      <c r="D354" s="74"/>
      <c r="E354" s="100"/>
      <c r="F354" s="34">
        <f>SUM(F351:F353)</f>
        <v>0</v>
      </c>
      <c r="G354" s="8"/>
    </row>
    <row r="355" spans="1:7" ht="12" customHeight="1" x14ac:dyDescent="0.25">
      <c r="A355" s="9"/>
      <c r="B355" s="334" t="s">
        <v>117</v>
      </c>
      <c r="C355" s="335"/>
      <c r="D355" s="335"/>
      <c r="E355" s="336"/>
      <c r="F355" s="12"/>
      <c r="G355" s="8"/>
    </row>
    <row r="356" spans="1:7" s="14" customFormat="1" ht="12" customHeight="1" x14ac:dyDescent="0.25">
      <c r="A356" s="9"/>
      <c r="B356" s="37">
        <v>200</v>
      </c>
      <c r="C356" s="80" t="s">
        <v>118</v>
      </c>
      <c r="D356" s="80">
        <v>6400.1</v>
      </c>
      <c r="E356" s="79">
        <v>6.25</v>
      </c>
      <c r="F356" s="5">
        <f>E356*B356</f>
        <v>1250</v>
      </c>
      <c r="G356" s="8"/>
    </row>
    <row r="357" spans="1:7" ht="12" customHeight="1" x14ac:dyDescent="0.25">
      <c r="A357" s="9"/>
      <c r="C357" s="24" t="s">
        <v>307</v>
      </c>
      <c r="D357" s="3">
        <v>6400.2</v>
      </c>
      <c r="E357" s="25">
        <v>0</v>
      </c>
      <c r="F357" s="34">
        <f>B356*E357</f>
        <v>0</v>
      </c>
      <c r="G357" s="8"/>
    </row>
    <row r="358" spans="1:7" ht="12" customHeight="1" x14ac:dyDescent="0.25">
      <c r="A358" s="9"/>
      <c r="B358" s="37">
        <v>1</v>
      </c>
      <c r="C358" s="24" t="s">
        <v>119</v>
      </c>
      <c r="D358" s="3">
        <v>6400.3</v>
      </c>
      <c r="E358" s="25">
        <v>1000</v>
      </c>
      <c r="F358" s="34">
        <f>B358*E358</f>
        <v>1000</v>
      </c>
      <c r="G358" s="8"/>
    </row>
    <row r="359" spans="1:7" ht="12" customHeight="1" x14ac:dyDescent="0.25">
      <c r="A359" s="9"/>
      <c r="B359" s="317" t="s">
        <v>120</v>
      </c>
      <c r="C359" s="349"/>
      <c r="D359" s="349"/>
      <c r="E359" s="349"/>
      <c r="F359" s="350"/>
      <c r="G359" s="8"/>
    </row>
    <row r="360" spans="1:7" ht="12" customHeight="1" x14ac:dyDescent="0.25">
      <c r="A360" s="9"/>
      <c r="B360" s="37"/>
      <c r="C360" s="24" t="s">
        <v>121</v>
      </c>
      <c r="D360" s="3">
        <v>6410.1</v>
      </c>
      <c r="E360" s="25"/>
      <c r="F360" s="34"/>
      <c r="G360" s="8"/>
    </row>
    <row r="361" spans="1:7" s="14" customFormat="1" ht="12" customHeight="1" x14ac:dyDescent="0.25">
      <c r="A361" s="9"/>
      <c r="B361" s="79"/>
      <c r="C361" s="80" t="s">
        <v>122</v>
      </c>
      <c r="D361" s="80">
        <v>6410.2</v>
      </c>
      <c r="E361" s="79"/>
      <c r="F361" s="5">
        <v>6500</v>
      </c>
      <c r="G361" s="8"/>
    </row>
    <row r="362" spans="1:7" ht="12" customHeight="1" x14ac:dyDescent="0.25">
      <c r="A362" s="9"/>
      <c r="B362" s="343" t="s">
        <v>41</v>
      </c>
      <c r="C362" s="344"/>
      <c r="D362" s="344"/>
      <c r="E362" s="345"/>
      <c r="F362" s="12"/>
      <c r="G362" s="8"/>
    </row>
    <row r="363" spans="1:7" ht="12" customHeight="1" x14ac:dyDescent="0.25">
      <c r="A363" s="9"/>
      <c r="B363" s="37">
        <v>0</v>
      </c>
      <c r="C363" s="24" t="s">
        <v>305</v>
      </c>
      <c r="D363" s="59" t="s">
        <v>371</v>
      </c>
      <c r="E363" s="25">
        <v>0</v>
      </c>
      <c r="F363" s="35">
        <f t="shared" ref="F363:F372" si="18">B363*E363</f>
        <v>0</v>
      </c>
      <c r="G363" s="8"/>
    </row>
    <row r="364" spans="1:7" ht="12" customHeight="1" x14ac:dyDescent="0.25">
      <c r="A364" s="9"/>
      <c r="B364" s="37">
        <v>0</v>
      </c>
      <c r="C364" s="24" t="s">
        <v>375</v>
      </c>
      <c r="D364" s="59" t="s">
        <v>371</v>
      </c>
      <c r="E364" s="25">
        <v>549</v>
      </c>
      <c r="F364" s="35">
        <f t="shared" si="18"/>
        <v>0</v>
      </c>
      <c r="G364" s="8"/>
    </row>
    <row r="365" spans="1:7" ht="12" customHeight="1" x14ac:dyDescent="0.25">
      <c r="A365" s="9"/>
      <c r="B365" s="37">
        <v>1</v>
      </c>
      <c r="C365" s="24" t="s">
        <v>66</v>
      </c>
      <c r="D365" s="59" t="s">
        <v>371</v>
      </c>
      <c r="E365" s="25">
        <v>989</v>
      </c>
      <c r="F365" s="35">
        <f t="shared" si="18"/>
        <v>989</v>
      </c>
      <c r="G365" s="8"/>
    </row>
    <row r="366" spans="1:7" ht="12" customHeight="1" x14ac:dyDescent="0.25">
      <c r="A366" s="9"/>
      <c r="B366" s="37">
        <v>1</v>
      </c>
      <c r="C366" s="24" t="s">
        <v>372</v>
      </c>
      <c r="D366" s="59" t="s">
        <v>371</v>
      </c>
      <c r="E366" s="25">
        <v>48</v>
      </c>
      <c r="F366" s="35">
        <f t="shared" si="18"/>
        <v>48</v>
      </c>
      <c r="G366" s="8"/>
    </row>
    <row r="367" spans="1:7" ht="12" customHeight="1" x14ac:dyDescent="0.25">
      <c r="A367" s="9"/>
      <c r="B367" s="37">
        <v>1</v>
      </c>
      <c r="C367" s="24" t="s">
        <v>373</v>
      </c>
      <c r="D367" s="59" t="s">
        <v>371</v>
      </c>
      <c r="E367" s="25">
        <v>375</v>
      </c>
      <c r="F367" s="35">
        <f t="shared" si="18"/>
        <v>375</v>
      </c>
      <c r="G367" s="8"/>
    </row>
    <row r="368" spans="1:7" ht="12" customHeight="1" x14ac:dyDescent="0.25">
      <c r="A368" s="9"/>
      <c r="B368" s="37">
        <v>0</v>
      </c>
      <c r="C368" s="24" t="s">
        <v>374</v>
      </c>
      <c r="D368" s="59" t="s">
        <v>371</v>
      </c>
      <c r="E368" s="25">
        <v>90</v>
      </c>
      <c r="F368" s="35">
        <f t="shared" si="18"/>
        <v>0</v>
      </c>
      <c r="G368" s="8"/>
    </row>
    <row r="369" spans="1:7" ht="12" customHeight="1" x14ac:dyDescent="0.25">
      <c r="A369" s="9"/>
      <c r="B369" s="37">
        <v>0</v>
      </c>
      <c r="C369" s="24" t="s">
        <v>442</v>
      </c>
      <c r="D369" s="59" t="s">
        <v>371</v>
      </c>
      <c r="E369" s="25">
        <v>75</v>
      </c>
      <c r="F369" s="35">
        <f t="shared" si="18"/>
        <v>0</v>
      </c>
      <c r="G369" s="8"/>
    </row>
    <row r="370" spans="1:7" ht="12" customHeight="1" x14ac:dyDescent="0.25">
      <c r="A370" s="9"/>
      <c r="B370" s="37">
        <v>1</v>
      </c>
      <c r="C370" s="26" t="s">
        <v>428</v>
      </c>
      <c r="D370" s="60" t="s">
        <v>371</v>
      </c>
      <c r="E370" s="27">
        <v>749</v>
      </c>
      <c r="F370" s="35">
        <f t="shared" si="18"/>
        <v>749</v>
      </c>
      <c r="G370" s="8"/>
    </row>
    <row r="371" spans="1:7" ht="12" customHeight="1" x14ac:dyDescent="0.25">
      <c r="A371" s="9"/>
      <c r="B371" s="37">
        <v>1</v>
      </c>
      <c r="C371" s="24" t="s">
        <v>323</v>
      </c>
      <c r="D371" s="60" t="s">
        <v>371</v>
      </c>
      <c r="E371" s="25">
        <v>400</v>
      </c>
      <c r="F371" s="35">
        <f t="shared" si="18"/>
        <v>400</v>
      </c>
      <c r="G371" s="8"/>
    </row>
    <row r="372" spans="1:7" ht="12" customHeight="1" x14ac:dyDescent="0.25">
      <c r="A372" s="9"/>
      <c r="B372" s="37">
        <v>0</v>
      </c>
      <c r="C372" s="24" t="s">
        <v>324</v>
      </c>
      <c r="D372" s="60" t="s">
        <v>371</v>
      </c>
      <c r="E372" s="25">
        <v>90</v>
      </c>
      <c r="F372" s="35">
        <f t="shared" si="18"/>
        <v>0</v>
      </c>
      <c r="G372" s="8"/>
    </row>
    <row r="373" spans="1:7" ht="12" customHeight="1" x14ac:dyDescent="0.25">
      <c r="A373" s="9"/>
      <c r="B373" s="37"/>
      <c r="C373" s="24"/>
      <c r="D373" s="60"/>
      <c r="E373" s="25"/>
      <c r="F373" s="35">
        <v>0</v>
      </c>
      <c r="G373" s="8"/>
    </row>
    <row r="374" spans="1:7" ht="12" customHeight="1" x14ac:dyDescent="0.25">
      <c r="A374" s="9"/>
      <c r="B374" s="37"/>
      <c r="C374" s="24"/>
      <c r="D374" s="24"/>
      <c r="E374" s="25"/>
      <c r="F374" s="35">
        <v>0</v>
      </c>
      <c r="G374" s="8"/>
    </row>
    <row r="375" spans="1:7" ht="12" customHeight="1" x14ac:dyDescent="0.25">
      <c r="A375" s="9"/>
      <c r="B375" s="20" t="e">
        <f>IF(ISBLANK(#REF!),"",#REF!)</f>
        <v>#REF!</v>
      </c>
      <c r="C375" s="18" t="s">
        <v>477</v>
      </c>
      <c r="D375" s="337" t="e">
        <f>IF(ISBLANK(#REF!),"",#REF!)</f>
        <v>#REF!</v>
      </c>
      <c r="E375" s="338" t="e">
        <f>IF(ISBLANK(#REF!),"",#REF!)</f>
        <v>#REF!</v>
      </c>
      <c r="F375" s="21">
        <f>SUM(F363:F374)</f>
        <v>2561</v>
      </c>
      <c r="G375" s="8"/>
    </row>
    <row r="376" spans="1:7" ht="12" customHeight="1" x14ac:dyDescent="0.25">
      <c r="A376" s="9"/>
      <c r="G376" s="8"/>
    </row>
    <row r="377" spans="1:7" ht="12" customHeight="1" x14ac:dyDescent="0.25">
      <c r="A377" s="9"/>
      <c r="B377" s="8"/>
      <c r="G377" s="8"/>
    </row>
    <row r="378" spans="1:7" ht="12" customHeight="1" x14ac:dyDescent="0.25">
      <c r="A378" s="9"/>
      <c r="B378" s="8"/>
      <c r="G378" s="8"/>
    </row>
    <row r="379" spans="1:7" ht="12" customHeight="1" x14ac:dyDescent="0.25">
      <c r="A379" s="9"/>
      <c r="B379" s="8"/>
      <c r="G379" s="8"/>
    </row>
    <row r="380" spans="1:7" ht="12" customHeight="1" x14ac:dyDescent="0.25">
      <c r="A380" s="9"/>
      <c r="G380" s="8"/>
    </row>
    <row r="381" spans="1:7" ht="12" customHeight="1" x14ac:dyDescent="0.25">
      <c r="A381" s="9"/>
      <c r="G381" s="8"/>
    </row>
    <row r="382" spans="1:7" ht="12" customHeight="1" x14ac:dyDescent="0.25">
      <c r="A382" s="9"/>
      <c r="G382" s="8"/>
    </row>
    <row r="383" spans="1:7" ht="12" customHeight="1" x14ac:dyDescent="0.25">
      <c r="A383" s="9"/>
      <c r="G383" s="8"/>
    </row>
    <row r="384" spans="1:7" ht="12" customHeight="1" x14ac:dyDescent="0.25">
      <c r="A384" s="9"/>
      <c r="G384" s="8"/>
    </row>
    <row r="385" spans="1:7" ht="12" customHeight="1" x14ac:dyDescent="0.25">
      <c r="A385" s="9"/>
      <c r="G385" s="8"/>
    </row>
    <row r="386" spans="1:7" ht="12" customHeight="1" x14ac:dyDescent="0.25">
      <c r="A386" s="9"/>
      <c r="G386" s="8"/>
    </row>
    <row r="387" spans="1:7" ht="12" customHeight="1" x14ac:dyDescent="0.25">
      <c r="A387" s="9"/>
      <c r="G387" s="8"/>
    </row>
    <row r="388" spans="1:7" ht="12" customHeight="1" x14ac:dyDescent="0.25">
      <c r="A388" s="9"/>
      <c r="G388" s="8"/>
    </row>
    <row r="389" spans="1:7" ht="12" customHeight="1" x14ac:dyDescent="0.25">
      <c r="A389" s="9"/>
      <c r="G389" s="8"/>
    </row>
    <row r="390" spans="1:7" ht="12" customHeight="1" x14ac:dyDescent="0.25">
      <c r="A390" s="9"/>
    </row>
    <row r="391" spans="1:7" ht="12" customHeight="1" x14ac:dyDescent="0.25">
      <c r="A391" s="9"/>
    </row>
    <row r="392" spans="1:7" ht="12" customHeight="1" x14ac:dyDescent="0.25">
      <c r="A392" s="9"/>
    </row>
    <row r="393" spans="1:7" ht="12" customHeight="1" x14ac:dyDescent="0.25">
      <c r="A393" s="9"/>
      <c r="G393" s="8"/>
    </row>
    <row r="394" spans="1:7" ht="12" customHeight="1" x14ac:dyDescent="0.25">
      <c r="A394" s="9"/>
      <c r="G394" s="8"/>
    </row>
    <row r="395" spans="1:7" ht="12" customHeight="1" x14ac:dyDescent="0.25">
      <c r="A395" s="9"/>
      <c r="G395" s="8"/>
    </row>
    <row r="396" spans="1:7" ht="12" customHeight="1" x14ac:dyDescent="0.25">
      <c r="A396" s="9"/>
      <c r="G396" s="8"/>
    </row>
    <row r="397" spans="1:7" ht="12" customHeight="1" x14ac:dyDescent="0.25">
      <c r="A397" s="9"/>
      <c r="G397" s="8"/>
    </row>
    <row r="398" spans="1:7" ht="12" customHeight="1" x14ac:dyDescent="0.25">
      <c r="A398" s="9"/>
      <c r="G398" s="8"/>
    </row>
    <row r="399" spans="1:7" ht="12" customHeight="1" x14ac:dyDescent="0.25">
      <c r="A399" s="9"/>
      <c r="G399" s="8"/>
    </row>
    <row r="400" spans="1:7" ht="12" customHeight="1" x14ac:dyDescent="0.25">
      <c r="A400" s="9"/>
      <c r="G400" s="8"/>
    </row>
    <row r="401" spans="1:7" ht="12" customHeight="1" x14ac:dyDescent="0.25">
      <c r="A401" s="9"/>
      <c r="G401" s="8"/>
    </row>
    <row r="402" spans="1:7" ht="12" customHeight="1" x14ac:dyDescent="0.25">
      <c r="A402" s="9"/>
      <c r="G402" s="8"/>
    </row>
    <row r="403" spans="1:7" ht="12" customHeight="1" x14ac:dyDescent="0.25">
      <c r="A403" s="9"/>
      <c r="G403" s="8"/>
    </row>
    <row r="404" spans="1:7" ht="12" customHeight="1" x14ac:dyDescent="0.25">
      <c r="A404" s="9"/>
      <c r="G404" s="8"/>
    </row>
    <row r="405" spans="1:7" ht="12" customHeight="1" x14ac:dyDescent="0.25">
      <c r="A405" s="9"/>
      <c r="G405" s="8"/>
    </row>
    <row r="406" spans="1:7" ht="12" customHeight="1" x14ac:dyDescent="0.25">
      <c r="A406" s="9"/>
      <c r="G406" s="8"/>
    </row>
    <row r="407" spans="1:7" ht="12" customHeight="1" x14ac:dyDescent="0.25">
      <c r="A407" s="9"/>
      <c r="G407" s="8"/>
    </row>
    <row r="408" spans="1:7" ht="12" customHeight="1" x14ac:dyDescent="0.25">
      <c r="A408" s="9"/>
      <c r="G408" s="8"/>
    </row>
    <row r="409" spans="1:7" ht="12" customHeight="1" x14ac:dyDescent="0.25">
      <c r="A409" s="9"/>
      <c r="G409" s="8"/>
    </row>
    <row r="410" spans="1:7" ht="12" customHeight="1" x14ac:dyDescent="0.25">
      <c r="A410" s="9"/>
      <c r="G410" s="8"/>
    </row>
    <row r="411" spans="1:7" ht="12" customHeight="1" x14ac:dyDescent="0.25">
      <c r="A411" s="9"/>
      <c r="G411" s="8"/>
    </row>
    <row r="412" spans="1:7" ht="12" customHeight="1" x14ac:dyDescent="0.25">
      <c r="A412" s="9"/>
      <c r="G412" s="8"/>
    </row>
    <row r="413" spans="1:7" ht="12" customHeight="1" x14ac:dyDescent="0.25">
      <c r="A413" s="9"/>
      <c r="G413" s="8"/>
    </row>
    <row r="414" spans="1:7" ht="12" customHeight="1" x14ac:dyDescent="0.25">
      <c r="A414" s="9"/>
      <c r="G414" s="8"/>
    </row>
    <row r="415" spans="1:7" ht="12" customHeight="1" x14ac:dyDescent="0.25">
      <c r="A415" s="9"/>
      <c r="G415" s="8"/>
    </row>
    <row r="416" spans="1:7" ht="12" customHeight="1" x14ac:dyDescent="0.25">
      <c r="A416" s="9"/>
      <c r="G416" s="8"/>
    </row>
    <row r="417" spans="1:7" ht="12" customHeight="1" x14ac:dyDescent="0.25">
      <c r="A417" s="9"/>
      <c r="G417" s="8"/>
    </row>
    <row r="418" spans="1:7" ht="12" customHeight="1" x14ac:dyDescent="0.25">
      <c r="A418" s="9"/>
      <c r="G418" s="8"/>
    </row>
    <row r="419" spans="1:7" ht="12" customHeight="1" x14ac:dyDescent="0.25">
      <c r="A419" s="9"/>
      <c r="G419" s="8"/>
    </row>
    <row r="420" spans="1:7" ht="12" customHeight="1" x14ac:dyDescent="0.25">
      <c r="A420" s="9"/>
      <c r="G420" s="8"/>
    </row>
    <row r="421" spans="1:7" ht="12" customHeight="1" x14ac:dyDescent="0.25">
      <c r="A421" s="9"/>
      <c r="G421" s="8"/>
    </row>
    <row r="422" spans="1:7" ht="12" customHeight="1" x14ac:dyDescent="0.25">
      <c r="A422" s="9"/>
      <c r="G422" s="8"/>
    </row>
    <row r="423" spans="1:7" ht="12" customHeight="1" x14ac:dyDescent="0.25">
      <c r="A423" s="9"/>
      <c r="G423" s="8"/>
    </row>
    <row r="424" spans="1:7" ht="12" customHeight="1" x14ac:dyDescent="0.25">
      <c r="A424" s="9"/>
      <c r="G424" s="8"/>
    </row>
    <row r="425" spans="1:7" ht="12" customHeight="1" x14ac:dyDescent="0.25">
      <c r="A425" s="9"/>
      <c r="G425" s="8"/>
    </row>
    <row r="426" spans="1:7" ht="12" customHeight="1" x14ac:dyDescent="0.25">
      <c r="A426" s="9"/>
      <c r="G426" s="8"/>
    </row>
    <row r="427" spans="1:7" ht="12" customHeight="1" x14ac:dyDescent="0.25">
      <c r="A427" s="9"/>
      <c r="G427" s="8"/>
    </row>
    <row r="428" spans="1:7" ht="12" customHeight="1" x14ac:dyDescent="0.25">
      <c r="A428" s="9"/>
      <c r="G428" s="8"/>
    </row>
    <row r="429" spans="1:7" ht="12" customHeight="1" x14ac:dyDescent="0.25">
      <c r="A429" s="9"/>
      <c r="G429" s="8"/>
    </row>
    <row r="430" spans="1:7" ht="12" customHeight="1" x14ac:dyDescent="0.25">
      <c r="A430" s="9"/>
      <c r="G430" s="8"/>
    </row>
    <row r="431" spans="1:7" ht="12" customHeight="1" x14ac:dyDescent="0.25">
      <c r="A431" s="9"/>
      <c r="G431" s="8"/>
    </row>
    <row r="432" spans="1:7" ht="12" customHeight="1" x14ac:dyDescent="0.25">
      <c r="A432" s="9"/>
      <c r="G432" s="8"/>
    </row>
    <row r="433" spans="1:7" ht="12" customHeight="1" x14ac:dyDescent="0.25">
      <c r="A433" s="9"/>
      <c r="G433" s="8"/>
    </row>
    <row r="434" spans="1:7" ht="12" customHeight="1" x14ac:dyDescent="0.25">
      <c r="A434" s="9"/>
      <c r="G434" s="8"/>
    </row>
    <row r="435" spans="1:7" ht="12" customHeight="1" x14ac:dyDescent="0.25">
      <c r="A435" s="9"/>
      <c r="G435" s="8"/>
    </row>
    <row r="436" spans="1:7" ht="12" customHeight="1" x14ac:dyDescent="0.25">
      <c r="A436" s="9"/>
      <c r="G436" s="8"/>
    </row>
    <row r="437" spans="1:7" ht="12" customHeight="1" x14ac:dyDescent="0.25">
      <c r="A437" s="9"/>
      <c r="G437" s="8"/>
    </row>
    <row r="438" spans="1:7" ht="12" customHeight="1" x14ac:dyDescent="0.25">
      <c r="A438" s="9"/>
      <c r="G438" s="8"/>
    </row>
    <row r="439" spans="1:7" ht="12" customHeight="1" x14ac:dyDescent="0.25">
      <c r="A439" s="9"/>
      <c r="G439" s="8"/>
    </row>
    <row r="440" spans="1:7" ht="12" customHeight="1" x14ac:dyDescent="0.25">
      <c r="A440" s="9"/>
      <c r="G440" s="8"/>
    </row>
    <row r="441" spans="1:7" ht="12" customHeight="1" x14ac:dyDescent="0.25">
      <c r="A441" s="9"/>
      <c r="G441" s="8"/>
    </row>
    <row r="442" spans="1:7" ht="12" customHeight="1" x14ac:dyDescent="0.25">
      <c r="A442" s="9"/>
      <c r="G442" s="8"/>
    </row>
    <row r="443" spans="1:7" ht="12" customHeight="1" x14ac:dyDescent="0.25">
      <c r="A443" s="9"/>
      <c r="G443" s="8"/>
    </row>
    <row r="444" spans="1:7" ht="12" customHeight="1" x14ac:dyDescent="0.25">
      <c r="A444" s="9"/>
      <c r="G444" s="8"/>
    </row>
    <row r="445" spans="1:7" ht="12" customHeight="1" x14ac:dyDescent="0.25">
      <c r="A445" s="9"/>
      <c r="G445" s="8"/>
    </row>
    <row r="446" spans="1:7" ht="12" customHeight="1" x14ac:dyDescent="0.25">
      <c r="A446" s="9"/>
      <c r="G446" s="8"/>
    </row>
    <row r="447" spans="1:7" ht="12" customHeight="1" x14ac:dyDescent="0.25">
      <c r="A447" s="9"/>
      <c r="G447" s="8"/>
    </row>
    <row r="448" spans="1:7" ht="12" customHeight="1" x14ac:dyDescent="0.25">
      <c r="A448" s="9"/>
      <c r="G448" s="8"/>
    </row>
    <row r="449" spans="1:7" ht="12" customHeight="1" x14ac:dyDescent="0.25">
      <c r="A449" s="9"/>
      <c r="G449" s="8"/>
    </row>
    <row r="450" spans="1:7" ht="12" customHeight="1" x14ac:dyDescent="0.25">
      <c r="A450" s="9"/>
      <c r="G450" s="8"/>
    </row>
    <row r="451" spans="1:7" ht="12" customHeight="1" x14ac:dyDescent="0.25">
      <c r="A451" s="9"/>
      <c r="G451" s="8"/>
    </row>
    <row r="452" spans="1:7" ht="12" customHeight="1" x14ac:dyDescent="0.25">
      <c r="A452" s="9"/>
      <c r="G452" s="8"/>
    </row>
    <row r="453" spans="1:7" ht="12" customHeight="1" x14ac:dyDescent="0.25">
      <c r="A453" s="9"/>
      <c r="G453" s="8"/>
    </row>
    <row r="454" spans="1:7" ht="12" customHeight="1" x14ac:dyDescent="0.25">
      <c r="A454" s="9"/>
      <c r="G454" s="8"/>
    </row>
    <row r="455" spans="1:7" ht="12" customHeight="1" x14ac:dyDescent="0.25">
      <c r="A455" s="9"/>
      <c r="G455" s="8"/>
    </row>
    <row r="456" spans="1:7" ht="12" customHeight="1" x14ac:dyDescent="0.25">
      <c r="A456" s="9"/>
      <c r="G456" s="8"/>
    </row>
    <row r="457" spans="1:7" ht="12" customHeight="1" x14ac:dyDescent="0.25">
      <c r="A457" s="9"/>
      <c r="G457" s="8"/>
    </row>
    <row r="458" spans="1:7" ht="12" customHeight="1" x14ac:dyDescent="0.25">
      <c r="A458" s="9"/>
      <c r="G458" s="8"/>
    </row>
    <row r="459" spans="1:7" ht="12" customHeight="1" x14ac:dyDescent="0.25">
      <c r="A459" s="9"/>
      <c r="G459" s="8"/>
    </row>
    <row r="460" spans="1:7" ht="12" customHeight="1" x14ac:dyDescent="0.25">
      <c r="A460" s="9"/>
      <c r="G460" s="8"/>
    </row>
    <row r="461" spans="1:7" ht="12" customHeight="1" x14ac:dyDescent="0.25">
      <c r="A461" s="9"/>
      <c r="G461" s="8"/>
    </row>
    <row r="462" spans="1:7" ht="12" customHeight="1" x14ac:dyDescent="0.25">
      <c r="A462" s="9"/>
      <c r="G462" s="8"/>
    </row>
    <row r="463" spans="1:7" ht="12" customHeight="1" x14ac:dyDescent="0.25">
      <c r="A463" s="9"/>
      <c r="G463" s="8"/>
    </row>
    <row r="464" spans="1:7" ht="12" customHeight="1" x14ac:dyDescent="0.25">
      <c r="A464" s="9"/>
      <c r="G464" s="8"/>
    </row>
    <row r="465" spans="1:7" ht="12" customHeight="1" x14ac:dyDescent="0.25">
      <c r="A465" s="9"/>
      <c r="G465" s="8"/>
    </row>
    <row r="466" spans="1:7" ht="12" customHeight="1" x14ac:dyDescent="0.25">
      <c r="A466" s="9"/>
      <c r="G466" s="8"/>
    </row>
    <row r="467" spans="1:7" ht="12" customHeight="1" x14ac:dyDescent="0.25">
      <c r="A467" s="9"/>
      <c r="G467" s="8"/>
    </row>
    <row r="468" spans="1:7" ht="12" customHeight="1" x14ac:dyDescent="0.25">
      <c r="A468" s="9"/>
      <c r="G468" s="8"/>
    </row>
    <row r="469" spans="1:7" ht="12" customHeight="1" x14ac:dyDescent="0.25">
      <c r="A469" s="9"/>
      <c r="G469" s="8"/>
    </row>
    <row r="470" spans="1:7" ht="12" customHeight="1" x14ac:dyDescent="0.25">
      <c r="A470" s="9"/>
      <c r="G470" s="8"/>
    </row>
    <row r="471" spans="1:7" ht="12" customHeight="1" x14ac:dyDescent="0.25">
      <c r="A471" s="9"/>
      <c r="G471" s="8"/>
    </row>
    <row r="472" spans="1:7" ht="12" customHeight="1" x14ac:dyDescent="0.25">
      <c r="A472" s="9"/>
      <c r="G472" s="8"/>
    </row>
    <row r="473" spans="1:7" ht="12" customHeight="1" x14ac:dyDescent="0.25">
      <c r="A473" s="9"/>
      <c r="G473" s="8"/>
    </row>
    <row r="474" spans="1:7" ht="12" customHeight="1" x14ac:dyDescent="0.25">
      <c r="A474" s="9"/>
      <c r="G474" s="8"/>
    </row>
    <row r="475" spans="1:7" ht="12" customHeight="1" x14ac:dyDescent="0.25">
      <c r="A475" s="9"/>
      <c r="G475" s="8"/>
    </row>
    <row r="476" spans="1:7" ht="12" customHeight="1" x14ac:dyDescent="0.25">
      <c r="A476" s="9"/>
      <c r="G476" s="8"/>
    </row>
    <row r="477" spans="1:7" ht="12" customHeight="1" x14ac:dyDescent="0.25">
      <c r="A477" s="9"/>
      <c r="G477" s="8"/>
    </row>
    <row r="478" spans="1:7" ht="12" customHeight="1" x14ac:dyDescent="0.25">
      <c r="A478" s="9"/>
      <c r="G478" s="8"/>
    </row>
    <row r="479" spans="1:7" ht="12" customHeight="1" x14ac:dyDescent="0.25">
      <c r="A479" s="9"/>
      <c r="G479" s="8"/>
    </row>
    <row r="480" spans="1:7" ht="12" customHeight="1" x14ac:dyDescent="0.25">
      <c r="A480" s="9"/>
      <c r="G480" s="8"/>
    </row>
    <row r="481" spans="1:7" ht="12" customHeight="1" x14ac:dyDescent="0.25">
      <c r="A481" s="9"/>
      <c r="G481" s="8"/>
    </row>
    <row r="482" spans="1:7" ht="12" customHeight="1" x14ac:dyDescent="0.25">
      <c r="A482" s="9"/>
      <c r="G482" s="8"/>
    </row>
    <row r="483" spans="1:7" ht="12" customHeight="1" x14ac:dyDescent="0.25">
      <c r="A483" s="9"/>
      <c r="G483" s="8"/>
    </row>
    <row r="484" spans="1:7" ht="12" customHeight="1" x14ac:dyDescent="0.25">
      <c r="A484" s="9"/>
      <c r="G484" s="8"/>
    </row>
    <row r="485" spans="1:7" ht="12" customHeight="1" x14ac:dyDescent="0.25">
      <c r="A485" s="9"/>
      <c r="G485" s="8"/>
    </row>
    <row r="486" spans="1:7" ht="12" customHeight="1" x14ac:dyDescent="0.25">
      <c r="A486" s="9"/>
      <c r="G486" s="8"/>
    </row>
    <row r="487" spans="1:7" ht="12" customHeight="1" x14ac:dyDescent="0.25">
      <c r="A487" s="9"/>
      <c r="G487" s="8"/>
    </row>
    <row r="488" spans="1:7" ht="12" customHeight="1" x14ac:dyDescent="0.25">
      <c r="A488" s="9"/>
      <c r="G488" s="8"/>
    </row>
    <row r="489" spans="1:7" ht="12" customHeight="1" x14ac:dyDescent="0.25">
      <c r="A489" s="9"/>
      <c r="G489" s="8"/>
    </row>
    <row r="490" spans="1:7" ht="12" customHeight="1" x14ac:dyDescent="0.2">
      <c r="A490" s="7"/>
      <c r="G490" s="7"/>
    </row>
    <row r="491" spans="1:7" ht="12" customHeight="1" x14ac:dyDescent="0.25">
      <c r="A491" s="9" t="e">
        <f>IF(ISBLANK(#REF!),"",IF((#REF!&gt;=1),(COUNT($A$19:A490)+1),""))</f>
        <v>#REF!</v>
      </c>
      <c r="G491" s="8"/>
    </row>
    <row r="492" spans="1:7" ht="12" customHeight="1" x14ac:dyDescent="0.2">
      <c r="A492" s="7"/>
      <c r="G492" s="8"/>
    </row>
    <row r="493" spans="1:7" ht="12" customHeight="1" x14ac:dyDescent="0.25">
      <c r="A493" s="9"/>
      <c r="G493" s="8"/>
    </row>
    <row r="494" spans="1:7" ht="12" customHeight="1" x14ac:dyDescent="0.25">
      <c r="A494" s="9" t="e">
        <f>IF(ISBLANK(#REF!),"",IF((#REF!&gt;=1),(COUNT($A$19:A492)+1),""))</f>
        <v>#REF!</v>
      </c>
      <c r="G494" s="8"/>
    </row>
    <row r="495" spans="1:7" ht="12" customHeight="1" x14ac:dyDescent="0.25">
      <c r="A495" s="9"/>
      <c r="G495" s="8"/>
    </row>
    <row r="496" spans="1:7" ht="12" customHeight="1" x14ac:dyDescent="0.25">
      <c r="A496" s="9"/>
      <c r="G496" s="8"/>
    </row>
    <row r="497" spans="1:7" ht="12" customHeight="1" x14ac:dyDescent="0.25">
      <c r="A497" s="9"/>
      <c r="E497" s="8"/>
      <c r="G497" s="8"/>
    </row>
    <row r="498" spans="1:7" ht="12" customHeight="1" x14ac:dyDescent="0.25">
      <c r="A498" s="9"/>
      <c r="E498" s="8"/>
      <c r="G498" s="8"/>
    </row>
    <row r="499" spans="1:7" ht="12" customHeight="1" x14ac:dyDescent="0.25">
      <c r="A499" s="9"/>
      <c r="G499" s="8"/>
    </row>
    <row r="500" spans="1:7" ht="12" customHeight="1" x14ac:dyDescent="0.25">
      <c r="A500" s="9"/>
      <c r="D500" s="340"/>
      <c r="E500" s="340"/>
      <c r="G500" s="8"/>
    </row>
    <row r="501" spans="1:7" ht="12" customHeight="1" x14ac:dyDescent="0.25">
      <c r="A501" s="9"/>
      <c r="D501" s="339"/>
      <c r="E501" s="339"/>
    </row>
    <row r="502" spans="1:7" ht="12" customHeight="1" x14ac:dyDescent="0.25">
      <c r="A502" s="9"/>
    </row>
    <row r="503" spans="1:7" ht="12.75" customHeight="1" x14ac:dyDescent="0.2">
      <c r="D503" s="342"/>
      <c r="E503" s="342"/>
    </row>
    <row r="504" spans="1:7" ht="12" customHeight="1" x14ac:dyDescent="0.25">
      <c r="A504" s="9"/>
      <c r="G504" s="17"/>
    </row>
    <row r="505" spans="1:7" ht="12" customHeight="1" x14ac:dyDescent="0.25">
      <c r="A505" s="9"/>
      <c r="D505" s="339"/>
      <c r="E505" s="339"/>
      <c r="G505" s="8"/>
    </row>
    <row r="506" spans="1:7" ht="12" customHeight="1" x14ac:dyDescent="0.25">
      <c r="A506" s="9"/>
      <c r="G506" s="8"/>
    </row>
    <row r="507" spans="1:7" ht="12" customHeight="1" x14ac:dyDescent="0.25">
      <c r="A507" s="9"/>
      <c r="D507" s="340"/>
      <c r="E507" s="340"/>
      <c r="G507" s="8"/>
    </row>
    <row r="508" spans="1:7" ht="12" customHeight="1" x14ac:dyDescent="0.25">
      <c r="A508" s="9"/>
      <c r="G508" s="8"/>
    </row>
    <row r="509" spans="1:7" ht="12" customHeight="1" x14ac:dyDescent="0.25">
      <c r="A509" s="9"/>
      <c r="G509" s="8"/>
    </row>
    <row r="510" spans="1:7" ht="12" customHeight="1" x14ac:dyDescent="0.25">
      <c r="A510" s="9"/>
      <c r="G510" s="8"/>
    </row>
    <row r="511" spans="1:7" ht="12" customHeight="1" x14ac:dyDescent="0.25">
      <c r="A511" s="9"/>
      <c r="G511" s="8"/>
    </row>
    <row r="512" spans="1:7" ht="12" customHeight="1" x14ac:dyDescent="0.25">
      <c r="A512" s="9"/>
      <c r="G512" s="8"/>
    </row>
    <row r="513" spans="1:7" ht="12" customHeight="1" x14ac:dyDescent="0.25">
      <c r="A513" s="9"/>
      <c r="G513" s="8"/>
    </row>
    <row r="514" spans="1:7" ht="12" customHeight="1" x14ac:dyDescent="0.25">
      <c r="A514" s="9"/>
      <c r="G514" s="8"/>
    </row>
    <row r="515" spans="1:7" ht="12" customHeight="1" x14ac:dyDescent="0.25">
      <c r="A515" s="9"/>
      <c r="G515" s="8"/>
    </row>
    <row r="516" spans="1:7" ht="12" customHeight="1" x14ac:dyDescent="0.25">
      <c r="A516" s="9"/>
      <c r="G516" s="8"/>
    </row>
    <row r="517" spans="1:7" ht="12" customHeight="1" x14ac:dyDescent="0.25">
      <c r="A517" s="9"/>
      <c r="G517" s="8"/>
    </row>
    <row r="518" spans="1:7" ht="12" customHeight="1" x14ac:dyDescent="0.25">
      <c r="A518" s="9"/>
      <c r="G518" s="8"/>
    </row>
    <row r="519" spans="1:7" ht="12" customHeight="1" x14ac:dyDescent="0.25">
      <c r="A519" s="9"/>
      <c r="G519" s="8"/>
    </row>
    <row r="520" spans="1:7" ht="12" customHeight="1" x14ac:dyDescent="0.25">
      <c r="A520" s="9"/>
      <c r="G520" s="8"/>
    </row>
    <row r="521" spans="1:7" ht="12" customHeight="1" x14ac:dyDescent="0.25">
      <c r="A521" s="9"/>
      <c r="G521" s="8"/>
    </row>
    <row r="522" spans="1:7" ht="12" customHeight="1" x14ac:dyDescent="0.25">
      <c r="A522" s="9"/>
      <c r="G522" s="8"/>
    </row>
    <row r="523" spans="1:7" ht="12" customHeight="1" x14ac:dyDescent="0.25">
      <c r="A523" s="9"/>
      <c r="G523" s="8"/>
    </row>
    <row r="524" spans="1:7" ht="12" customHeight="1" x14ac:dyDescent="0.25">
      <c r="A524" s="9"/>
      <c r="G524" s="8"/>
    </row>
    <row r="525" spans="1:7" ht="12" customHeight="1" x14ac:dyDescent="0.25">
      <c r="A525" s="9"/>
      <c r="G525" s="8"/>
    </row>
    <row r="526" spans="1:7" ht="12" customHeight="1" x14ac:dyDescent="0.25">
      <c r="A526" s="9"/>
      <c r="G526" s="8"/>
    </row>
    <row r="527" spans="1:7" ht="12" customHeight="1" x14ac:dyDescent="0.25">
      <c r="A527" s="9"/>
      <c r="G527" s="8"/>
    </row>
    <row r="528" spans="1:7" ht="12" customHeight="1" x14ac:dyDescent="0.25">
      <c r="A528" s="9"/>
      <c r="G528" s="8"/>
    </row>
    <row r="529" spans="1:7" ht="12" customHeight="1" x14ac:dyDescent="0.25">
      <c r="A529" s="9"/>
      <c r="G529" s="8"/>
    </row>
    <row r="530" spans="1:7" ht="12" customHeight="1" x14ac:dyDescent="0.25">
      <c r="A530" s="9"/>
      <c r="G530" s="8"/>
    </row>
    <row r="531" spans="1:7" ht="12" customHeight="1" x14ac:dyDescent="0.25">
      <c r="A531" s="9"/>
      <c r="G531" s="8"/>
    </row>
    <row r="532" spans="1:7" ht="12" customHeight="1" x14ac:dyDescent="0.25">
      <c r="A532" s="9"/>
      <c r="G532" s="8"/>
    </row>
    <row r="533" spans="1:7" ht="12" customHeight="1" x14ac:dyDescent="0.25">
      <c r="A533" s="9"/>
      <c r="G533" s="8"/>
    </row>
    <row r="534" spans="1:7" ht="12" customHeight="1" x14ac:dyDescent="0.25">
      <c r="A534" s="9"/>
      <c r="G534" s="8"/>
    </row>
    <row r="535" spans="1:7" ht="12" customHeight="1" x14ac:dyDescent="0.25">
      <c r="A535" s="9"/>
      <c r="G535" s="8"/>
    </row>
    <row r="536" spans="1:7" ht="12" customHeight="1" x14ac:dyDescent="0.25">
      <c r="A536" s="9"/>
      <c r="G536" s="8"/>
    </row>
    <row r="537" spans="1:7" ht="12" customHeight="1" x14ac:dyDescent="0.25">
      <c r="A537" s="9"/>
      <c r="G537" s="8"/>
    </row>
    <row r="538" spans="1:7" ht="12" customHeight="1" x14ac:dyDescent="0.25">
      <c r="A538" s="9"/>
      <c r="G538" s="8"/>
    </row>
    <row r="539" spans="1:7" ht="12" customHeight="1" x14ac:dyDescent="0.25">
      <c r="A539" s="9"/>
      <c r="G539" s="8"/>
    </row>
    <row r="540" spans="1:7" ht="12" customHeight="1" x14ac:dyDescent="0.25">
      <c r="A540" s="9"/>
      <c r="G540" s="8"/>
    </row>
    <row r="541" spans="1:7" ht="12" customHeight="1" x14ac:dyDescent="0.25">
      <c r="A541" s="9"/>
      <c r="G541" s="8"/>
    </row>
    <row r="542" spans="1:7" ht="12" customHeight="1" x14ac:dyDescent="0.25">
      <c r="A542" s="9"/>
      <c r="G542" s="8"/>
    </row>
    <row r="543" spans="1:7" ht="12" customHeight="1" x14ac:dyDescent="0.25">
      <c r="A543" s="9"/>
      <c r="G543" s="8"/>
    </row>
    <row r="544" spans="1:7" ht="12" customHeight="1" x14ac:dyDescent="0.25">
      <c r="A544" s="9"/>
      <c r="G544" s="8"/>
    </row>
    <row r="545" spans="1:7" ht="12" customHeight="1" x14ac:dyDescent="0.25">
      <c r="A545" s="9"/>
      <c r="G545" s="8"/>
    </row>
    <row r="546" spans="1:7" ht="12" customHeight="1" x14ac:dyDescent="0.25">
      <c r="A546" s="9"/>
      <c r="G546" s="8"/>
    </row>
    <row r="547" spans="1:7" ht="12" customHeight="1" x14ac:dyDescent="0.25">
      <c r="A547" s="9"/>
      <c r="G547" s="8"/>
    </row>
    <row r="548" spans="1:7" ht="12" customHeight="1" x14ac:dyDescent="0.25">
      <c r="A548" s="9"/>
      <c r="G548" s="8"/>
    </row>
    <row r="549" spans="1:7" ht="12" customHeight="1" x14ac:dyDescent="0.2">
      <c r="A549" s="7"/>
      <c r="G549" s="7"/>
    </row>
    <row r="550" spans="1:7" ht="12" customHeight="1" x14ac:dyDescent="0.25">
      <c r="A550" s="9" t="e">
        <f>IF(ISBLANK(#REF!),"",IF((#REF!&gt;=1),(COUNT(A290:A492)+1),""))</f>
        <v>#REF!</v>
      </c>
      <c r="G550" s="7"/>
    </row>
    <row r="551" spans="1:7" ht="12" customHeight="1" x14ac:dyDescent="0.25">
      <c r="A551" s="9" t="e">
        <f>IF(ISBLANK(#REF!),"",IF((#REF!&gt;=1),(COUNT(A290:A494)+1),""))</f>
        <v>#REF!</v>
      </c>
      <c r="G551" s="7"/>
    </row>
    <row r="552" spans="1:7" ht="12" customHeight="1" x14ac:dyDescent="0.25">
      <c r="A552" s="9"/>
      <c r="G552" s="7"/>
    </row>
    <row r="553" spans="1:7" ht="12" customHeight="1" x14ac:dyDescent="0.25">
      <c r="A553" s="9"/>
      <c r="G553" s="7"/>
    </row>
    <row r="554" spans="1:7" ht="12" customHeight="1" x14ac:dyDescent="0.25">
      <c r="A554" s="9"/>
      <c r="G554" s="7"/>
    </row>
    <row r="555" spans="1:7" ht="12" customHeight="1" x14ac:dyDescent="0.25">
      <c r="A555" s="9"/>
      <c r="G555" s="7"/>
    </row>
    <row r="556" spans="1:7" ht="12" customHeight="1" x14ac:dyDescent="0.25">
      <c r="A556" s="9"/>
      <c r="G556" s="7"/>
    </row>
    <row r="557" spans="1:7" ht="13.5" customHeight="1" x14ac:dyDescent="0.2"/>
    <row r="558" spans="1:7" ht="12" customHeight="1" x14ac:dyDescent="0.2">
      <c r="A558" s="7"/>
      <c r="G558" s="7"/>
    </row>
    <row r="559" spans="1:7" ht="12" customHeight="1" x14ac:dyDescent="0.25">
      <c r="A559" s="9"/>
      <c r="G559" s="8"/>
    </row>
    <row r="560" spans="1:7" ht="12" customHeight="1" x14ac:dyDescent="0.25">
      <c r="A560" s="9">
        <f>IF(ISBLANK(#REF!),"",IF((B265&gt;=1),(COUNT($A$19:A559)+1),""))</f>
        <v>2</v>
      </c>
      <c r="G560" s="8"/>
    </row>
    <row r="561" spans="1:7" ht="12" customHeight="1" x14ac:dyDescent="0.2">
      <c r="A561" s="10">
        <f>IF(ISBLANK(#REF!),"",IF((B266&gt;=1),(COUNT($A$19:A560)+1),""))</f>
        <v>3</v>
      </c>
      <c r="G561" s="8"/>
    </row>
    <row r="562" spans="1:7" ht="12" customHeight="1" x14ac:dyDescent="0.2">
      <c r="A562" s="10">
        <f>IF(ISBLANK(#REF!),"",IF((B311&gt;=1),(COUNT($A$19:A561)+1),""))</f>
        <v>4</v>
      </c>
      <c r="G562" s="8"/>
    </row>
    <row r="563" spans="1:7" ht="12" customHeight="1" x14ac:dyDescent="0.25">
      <c r="A563" s="9" t="str">
        <f>IF(ISBLANK(#REF!),"",IF((B250&gt;=1),(COUNT($A$19:A562)+1),""))</f>
        <v/>
      </c>
      <c r="G563" s="8"/>
    </row>
    <row r="564" spans="1:7" ht="12" customHeight="1" x14ac:dyDescent="0.25">
      <c r="A564" s="9" t="str">
        <f>IF(ISBLANK(#REF!),"",IF((B252&gt;=1),(COUNT($A$19:A563)+1),""))</f>
        <v/>
      </c>
      <c r="G564" s="8"/>
    </row>
    <row r="565" spans="1:7" ht="12" customHeight="1" x14ac:dyDescent="0.25">
      <c r="A565" s="9" t="str">
        <f>IF(ISBLANK(#REF!),"",IF((B253&gt;=1),(COUNT($A$19:A564)+1),""))</f>
        <v/>
      </c>
      <c r="G565" s="8"/>
    </row>
    <row r="566" spans="1:7" ht="12" customHeight="1" x14ac:dyDescent="0.25">
      <c r="A566" s="9" t="str">
        <f>IF(ISBLANK(#REF!),"",IF((B254&gt;=1),(COUNT($A$19:A565)+1),""))</f>
        <v/>
      </c>
      <c r="G566" s="8"/>
    </row>
    <row r="567" spans="1:7" ht="12" customHeight="1" x14ac:dyDescent="0.25">
      <c r="A567" s="9"/>
      <c r="G567" s="8"/>
    </row>
    <row r="568" spans="1:7" ht="12" customHeight="1" x14ac:dyDescent="0.25">
      <c r="A568" s="9"/>
      <c r="G568" s="8"/>
    </row>
    <row r="569" spans="1:7" ht="12" customHeight="1" x14ac:dyDescent="0.25">
      <c r="A569" s="9" t="str">
        <f>IF(ISBLANK(#REF!),"",IF((B262&gt;=1),(COUNT($A$19:A566)+1),""))</f>
        <v/>
      </c>
      <c r="G569" s="8"/>
    </row>
    <row r="570" spans="1:7" ht="12" customHeight="1" x14ac:dyDescent="0.25">
      <c r="A570" s="9"/>
      <c r="G570" s="8"/>
    </row>
    <row r="571" spans="1:7" ht="12" customHeight="1" x14ac:dyDescent="0.2">
      <c r="A571" s="10">
        <f>IF(ISBLANK(#REF!),"",IF((B268&gt;=1),(COUNT($A$19:A569)+1),""))</f>
        <v>5</v>
      </c>
      <c r="G571" s="8"/>
    </row>
    <row r="572" spans="1:7" ht="12" customHeight="1" x14ac:dyDescent="0.2">
      <c r="A572" s="10"/>
      <c r="G572" s="8"/>
    </row>
    <row r="573" spans="1:7" ht="12" customHeight="1" x14ac:dyDescent="0.2">
      <c r="A573" s="10"/>
      <c r="G573" s="8"/>
    </row>
    <row r="574" spans="1:7" ht="12" customHeight="1" x14ac:dyDescent="0.2">
      <c r="A574" s="10" t="e">
        <f>IF(ISBLANK(#REF!),"",IF((#REF!&gt;=1),(COUNT($A$19:A571)+1),""))</f>
        <v>#REF!</v>
      </c>
      <c r="G574" s="8"/>
    </row>
    <row r="575" spans="1:7" ht="12" customHeight="1" x14ac:dyDescent="0.2">
      <c r="A575" s="10">
        <f>IF(ISBLANK(#REF!),"",IF((B271&gt;=1),(COUNT($A$19:A574)+1),""))</f>
        <v>6</v>
      </c>
      <c r="G575" s="8"/>
    </row>
    <row r="576" spans="1:7" ht="12" customHeight="1" x14ac:dyDescent="0.2">
      <c r="A576" s="10">
        <f>IF(ISBLANK(#REF!),"",IF((B272&gt;=1),(COUNT($A$19:A575)+1),""))</f>
        <v>7</v>
      </c>
      <c r="G576" s="8"/>
    </row>
    <row r="577" spans="1:7" ht="12" customHeight="1" x14ac:dyDescent="0.2">
      <c r="A577" s="10"/>
      <c r="G577" s="8"/>
    </row>
    <row r="578" spans="1:7" ht="12" customHeight="1" x14ac:dyDescent="0.2">
      <c r="A578" s="10"/>
      <c r="G578" s="8"/>
    </row>
    <row r="579" spans="1:7" ht="12" customHeight="1" x14ac:dyDescent="0.2">
      <c r="A579" s="10"/>
      <c r="G579" s="8"/>
    </row>
    <row r="580" spans="1:7" ht="12" customHeight="1" x14ac:dyDescent="0.2">
      <c r="A580" s="10"/>
      <c r="G580" s="8"/>
    </row>
    <row r="581" spans="1:7" ht="12" customHeight="1" x14ac:dyDescent="0.2">
      <c r="A581" s="10"/>
      <c r="G581" s="8"/>
    </row>
    <row r="582" spans="1:7" ht="12" customHeight="1" x14ac:dyDescent="0.2">
      <c r="A582" s="10"/>
      <c r="G582" s="8"/>
    </row>
    <row r="583" spans="1:7" ht="12" customHeight="1" x14ac:dyDescent="0.2">
      <c r="A583" s="10" t="e">
        <f>IF(ISBLANK(#REF!),"",IF((#REF!&gt;=1),(COUNT($A$19:A576)+1),""))</f>
        <v>#REF!</v>
      </c>
      <c r="G583" s="8"/>
    </row>
    <row r="584" spans="1:7" ht="12" customHeight="1" x14ac:dyDescent="0.2">
      <c r="A584" s="11">
        <f>IF(ISBLANK(#REF!),"",IF((B281&gt;=1),(COUNT($A$19:A583)+1),""))</f>
        <v>8</v>
      </c>
      <c r="G584" s="8"/>
    </row>
    <row r="585" spans="1:7" ht="12" customHeight="1" x14ac:dyDescent="0.2">
      <c r="A585" s="11"/>
      <c r="G585" s="8"/>
    </row>
    <row r="586" spans="1:7" ht="12" customHeight="1" x14ac:dyDescent="0.2">
      <c r="A586" s="11">
        <f>IF(ISBLANK(#REF!),"",IF((B283&gt;=1),(COUNT($A$19:A584)+1),""))</f>
        <v>9</v>
      </c>
      <c r="G586" s="8"/>
    </row>
    <row r="587" spans="1:7" ht="12" customHeight="1" x14ac:dyDescent="0.2">
      <c r="A587" s="11"/>
      <c r="G587" s="8"/>
    </row>
    <row r="588" spans="1:7" ht="12" customHeight="1" x14ac:dyDescent="0.2">
      <c r="A588" s="11"/>
      <c r="G588" s="8"/>
    </row>
    <row r="589" spans="1:7" ht="12" customHeight="1" x14ac:dyDescent="0.2">
      <c r="A589" s="11"/>
      <c r="G589" s="8"/>
    </row>
    <row r="590" spans="1:7" ht="12" customHeight="1" x14ac:dyDescent="0.2">
      <c r="A590" s="11"/>
      <c r="G590" s="8"/>
    </row>
    <row r="591" spans="1:7" ht="12" customHeight="1" x14ac:dyDescent="0.2">
      <c r="A591" s="11"/>
      <c r="G591" s="8"/>
    </row>
    <row r="592" spans="1:7" ht="12" customHeight="1" x14ac:dyDescent="0.2">
      <c r="A592" s="11"/>
      <c r="G592" s="8"/>
    </row>
    <row r="593" spans="1:7" ht="12" customHeight="1" x14ac:dyDescent="0.2">
      <c r="A593" s="11"/>
      <c r="G593" s="8"/>
    </row>
    <row r="594" spans="1:7" ht="12" customHeight="1" x14ac:dyDescent="0.2">
      <c r="A594" s="11"/>
      <c r="G594" s="8"/>
    </row>
    <row r="595" spans="1:7" ht="12" customHeight="1" x14ac:dyDescent="0.2">
      <c r="A595" s="11"/>
      <c r="G595" s="8"/>
    </row>
    <row r="596" spans="1:7" ht="12" customHeight="1" x14ac:dyDescent="0.2">
      <c r="A596" s="11"/>
      <c r="G596" s="8"/>
    </row>
    <row r="597" spans="1:7" ht="12" customHeight="1" x14ac:dyDescent="0.2">
      <c r="A597" s="11"/>
      <c r="G597" s="8"/>
    </row>
    <row r="598" spans="1:7" ht="12" customHeight="1" x14ac:dyDescent="0.2">
      <c r="A598" s="11"/>
      <c r="G598" s="8"/>
    </row>
    <row r="599" spans="1:7" ht="12" customHeight="1" x14ac:dyDescent="0.2">
      <c r="A599" s="11"/>
      <c r="G599" s="8"/>
    </row>
    <row r="600" spans="1:7" ht="12" customHeight="1" x14ac:dyDescent="0.2">
      <c r="A600" s="11"/>
      <c r="G600" s="8"/>
    </row>
    <row r="601" spans="1:7" ht="12" customHeight="1" x14ac:dyDescent="0.2">
      <c r="A601" s="11"/>
      <c r="G601" s="8"/>
    </row>
    <row r="602" spans="1:7" ht="12" customHeight="1" x14ac:dyDescent="0.2">
      <c r="A602" s="11"/>
      <c r="G602" s="8"/>
    </row>
    <row r="603" spans="1:7" ht="12" customHeight="1" x14ac:dyDescent="0.2">
      <c r="A603" s="11"/>
      <c r="G603" s="8"/>
    </row>
    <row r="604" spans="1:7" ht="12" customHeight="1" x14ac:dyDescent="0.2">
      <c r="A604" s="11"/>
      <c r="G604" s="8"/>
    </row>
    <row r="605" spans="1:7" ht="12" customHeight="1" x14ac:dyDescent="0.2">
      <c r="A605" s="11"/>
      <c r="G605" s="8"/>
    </row>
    <row r="606" spans="1:7" ht="12" customHeight="1" x14ac:dyDescent="0.2">
      <c r="A606" s="11"/>
      <c r="G606" s="8"/>
    </row>
    <row r="607" spans="1:7" ht="12" customHeight="1" x14ac:dyDescent="0.2">
      <c r="A607" s="11"/>
      <c r="G607" s="8"/>
    </row>
    <row r="608" spans="1:7" ht="12" customHeight="1" x14ac:dyDescent="0.2">
      <c r="A608" s="11"/>
      <c r="G608" s="8"/>
    </row>
    <row r="609" spans="1:7" ht="12" customHeight="1" x14ac:dyDescent="0.2">
      <c r="A609" s="11"/>
      <c r="G609" s="8"/>
    </row>
    <row r="610" spans="1:7" ht="12" customHeight="1" x14ac:dyDescent="0.2">
      <c r="A610" s="11"/>
      <c r="G610" s="8"/>
    </row>
    <row r="611" spans="1:7" ht="12" customHeight="1" x14ac:dyDescent="0.2">
      <c r="A611" s="11"/>
      <c r="G611" s="8"/>
    </row>
    <row r="612" spans="1:7" ht="12" customHeight="1" x14ac:dyDescent="0.2">
      <c r="A612" s="11"/>
      <c r="G612" s="8"/>
    </row>
    <row r="613" spans="1:7" ht="12" customHeight="1" x14ac:dyDescent="0.2">
      <c r="A613" s="11"/>
      <c r="G613" s="8"/>
    </row>
    <row r="614" spans="1:7" ht="12" customHeight="1" x14ac:dyDescent="0.2">
      <c r="A614" s="11"/>
      <c r="G614" s="8"/>
    </row>
    <row r="615" spans="1:7" ht="12" customHeight="1" x14ac:dyDescent="0.2">
      <c r="A615" s="11"/>
      <c r="G615" s="8"/>
    </row>
    <row r="616" spans="1:7" ht="12" customHeight="1" x14ac:dyDescent="0.2">
      <c r="A616" s="11"/>
      <c r="G616" s="8"/>
    </row>
    <row r="617" spans="1:7" ht="12" customHeight="1" x14ac:dyDescent="0.2">
      <c r="A617" s="11"/>
      <c r="G617" s="8"/>
    </row>
    <row r="618" spans="1:7" ht="12" customHeight="1" x14ac:dyDescent="0.2">
      <c r="A618" s="11"/>
      <c r="G618" s="8"/>
    </row>
    <row r="619" spans="1:7" ht="12" customHeight="1" x14ac:dyDescent="0.2">
      <c r="A619" s="11">
        <f>IF(ISBLANK(#REF!),"",IF((B312&gt;=1),(COUNT($A$19:A586)+1),""))</f>
        <v>10</v>
      </c>
      <c r="G619" s="8"/>
    </row>
    <row r="620" spans="1:7" ht="12" customHeight="1" x14ac:dyDescent="0.2">
      <c r="A620" s="11">
        <f>IF(ISBLANK(#REF!),"",IF((B313&gt;=1),(COUNT($A$19:A619)+1),""))</f>
        <v>11</v>
      </c>
      <c r="G620" s="8"/>
    </row>
    <row r="621" spans="1:7" ht="12" customHeight="1" x14ac:dyDescent="0.2">
      <c r="A621" s="11">
        <f>IF(ISBLANK(#REF!),"",IF((B314&gt;=1),(COUNT($A$19:A620)+1),""))</f>
        <v>12</v>
      </c>
      <c r="G621" s="8"/>
    </row>
    <row r="622" spans="1:7" ht="12" customHeight="1" x14ac:dyDescent="0.2">
      <c r="A622" s="11"/>
      <c r="G622" s="8"/>
    </row>
    <row r="623" spans="1:7" s="14" customFormat="1" ht="12" customHeight="1" x14ac:dyDescent="0.2">
      <c r="A623" s="7"/>
      <c r="B623"/>
      <c r="C623"/>
      <c r="D623" s="47"/>
      <c r="E623"/>
      <c r="F623"/>
      <c r="G623" s="7"/>
    </row>
    <row r="624" spans="1:7" ht="12" customHeight="1" x14ac:dyDescent="0.25">
      <c r="A624" s="9"/>
      <c r="G624" s="7"/>
    </row>
    <row r="625" spans="1:7" ht="12" customHeight="1" x14ac:dyDescent="0.25">
      <c r="A625" s="9"/>
      <c r="G625" s="7"/>
    </row>
    <row r="626" spans="1:7" ht="12" customHeight="1" x14ac:dyDescent="0.25">
      <c r="A626" s="9"/>
      <c r="G626" s="7"/>
    </row>
    <row r="627" spans="1:7" ht="12" customHeight="1" x14ac:dyDescent="0.25">
      <c r="A627" s="9"/>
      <c r="G627" s="7"/>
    </row>
    <row r="628" spans="1:7" ht="12" customHeight="1" x14ac:dyDescent="0.25">
      <c r="A628" s="9"/>
      <c r="G628" s="7"/>
    </row>
    <row r="629" spans="1:7" ht="12" customHeight="1" x14ac:dyDescent="0.25">
      <c r="A629" s="9"/>
      <c r="G629" s="7"/>
    </row>
    <row r="630" spans="1:7" ht="12" customHeight="1" x14ac:dyDescent="0.2">
      <c r="A630" s="7"/>
      <c r="G630" s="7"/>
    </row>
    <row r="631" spans="1:7" ht="3.75" customHeight="1" x14ac:dyDescent="0.2"/>
    <row r="632" spans="1:7" ht="12" customHeight="1" x14ac:dyDescent="0.2">
      <c r="A632" s="7"/>
      <c r="G632" s="7"/>
    </row>
    <row r="633" spans="1:7" ht="12" customHeight="1" x14ac:dyDescent="0.2">
      <c r="A633" s="10">
        <f>IF(ISBLANK(#REF!),"",IF((B336&gt;=1),(COUNT($A$19:A632)+1),""))</f>
        <v>13</v>
      </c>
      <c r="G633" s="8"/>
    </row>
    <row r="634" spans="1:7" ht="12" customHeight="1" x14ac:dyDescent="0.2">
      <c r="A634" s="10">
        <f>IF(ISBLANK(#REF!),"",IF((B149&gt;=1),(COUNT($A$19:A633)+1),""))</f>
        <v>14</v>
      </c>
      <c r="G634" s="8"/>
    </row>
    <row r="635" spans="1:7" ht="12" customHeight="1" x14ac:dyDescent="0.2">
      <c r="A635" s="11">
        <f>IF(ISBLANK(#REF!),"",IF((B337&gt;=1),(COUNT($A$19:A634)+1),""))</f>
        <v>15</v>
      </c>
      <c r="G635" s="8"/>
    </row>
    <row r="636" spans="1:7" ht="12" customHeight="1" x14ac:dyDescent="0.2">
      <c r="A636" s="11">
        <f>IF(ISBLANK(#REF!),"",IF((B339&gt;=1),(COUNT($A$19:A635)+1),""))</f>
        <v>16</v>
      </c>
      <c r="G636" s="8"/>
    </row>
    <row r="637" spans="1:7" ht="12" customHeight="1" x14ac:dyDescent="0.2">
      <c r="A637" s="11" t="str">
        <f>IF(ISBLANK(#REF!),"",IF((B340&gt;=1),(COUNT($A$19:A636)+1),""))</f>
        <v/>
      </c>
      <c r="G637" s="8"/>
    </row>
    <row r="638" spans="1:7" ht="12" customHeight="1" x14ac:dyDescent="0.2">
      <c r="A638" s="11" t="str">
        <f>IF(ISBLANK(#REF!),"",IF((B342&gt;=1),(COUNT($A$19:A637)+1),""))</f>
        <v/>
      </c>
      <c r="G638" s="8"/>
    </row>
    <row r="639" spans="1:7" ht="12" customHeight="1" x14ac:dyDescent="0.2">
      <c r="A639" s="11"/>
      <c r="G639" s="8"/>
    </row>
    <row r="640" spans="1:7" ht="12" customHeight="1" x14ac:dyDescent="0.2">
      <c r="A640" s="11"/>
      <c r="G640" s="8"/>
    </row>
    <row r="641" spans="1:7" ht="12" customHeight="1" x14ac:dyDescent="0.2">
      <c r="A641" s="11" t="e">
        <f>IF(ISBLANK(#REF!),"",IF((#REF!&gt;=1),(COUNT($A$19:A638)+1),""))</f>
        <v>#REF!</v>
      </c>
      <c r="G641" s="8"/>
    </row>
    <row r="642" spans="1:7" ht="12" customHeight="1" x14ac:dyDescent="0.2">
      <c r="A642" s="11" t="str">
        <f>IF(ISBLANK(#REF!),"",IF((B146&gt;=1),(COUNT($A$19:A641)+1),""))</f>
        <v/>
      </c>
      <c r="G642" s="8"/>
    </row>
    <row r="643" spans="1:7" ht="12" customHeight="1" x14ac:dyDescent="0.2">
      <c r="A643" s="10" t="str">
        <f>IF(ISBLANK(#REF!),"",IF((B147&gt;=1),(COUNT($A$19:A642)+1),""))</f>
        <v/>
      </c>
      <c r="G643" s="8"/>
    </row>
    <row r="644" spans="1:7" ht="12" customHeight="1" x14ac:dyDescent="0.2">
      <c r="A644" s="10"/>
      <c r="G644" s="8"/>
    </row>
    <row r="645" spans="1:7" ht="12" customHeight="1" x14ac:dyDescent="0.2">
      <c r="A645" s="10"/>
      <c r="G645" s="8"/>
    </row>
    <row r="646" spans="1:7" ht="12" customHeight="1" x14ac:dyDescent="0.2">
      <c r="A646" s="10"/>
      <c r="G646" s="8"/>
    </row>
    <row r="647" spans="1:7" ht="12" customHeight="1" x14ac:dyDescent="0.2">
      <c r="A647" s="10">
        <f>IF(ISBLANK(#REF!),"",IF((B358&gt;=1),(COUNT($A$19:A643)+1),""))</f>
        <v>17</v>
      </c>
      <c r="G647" s="8"/>
    </row>
    <row r="648" spans="1:7" ht="12" customHeight="1" x14ac:dyDescent="0.2">
      <c r="A648" s="10"/>
      <c r="G648" s="8"/>
    </row>
    <row r="649" spans="1:7" s="14" customFormat="1" ht="12" customHeight="1" x14ac:dyDescent="0.2">
      <c r="A649" s="10" t="e">
        <f>IF(ISBLANK(#REF!),"",IF((#REF!&gt;=1),(COUNT($A$19:A648)+1),""))</f>
        <v>#REF!</v>
      </c>
      <c r="B649"/>
      <c r="C649"/>
      <c r="D649" s="47"/>
      <c r="E649"/>
      <c r="F649"/>
      <c r="G649" s="8"/>
    </row>
    <row r="650" spans="1:7" ht="12" customHeight="1" x14ac:dyDescent="0.2">
      <c r="A650" s="10" t="e">
        <f>IF(ISBLANK(#REF!),"",IF((#REF!&gt;=1),(COUNT($A$19:A649)+1),""))</f>
        <v>#REF!</v>
      </c>
      <c r="G650" s="8"/>
    </row>
    <row r="651" spans="1:7" ht="12" customHeight="1" x14ac:dyDescent="0.2">
      <c r="A651" s="10" t="e">
        <f>IF(ISBLANK(#REF!),"",IF((#REF!&gt;=1),(COUNT($A$19:A650)+1),""))</f>
        <v>#REF!</v>
      </c>
      <c r="G651" s="8"/>
    </row>
    <row r="652" spans="1:7" ht="12" customHeight="1" x14ac:dyDescent="0.2">
      <c r="A652" s="10" t="e">
        <f>IF(ISBLANK(#REF!),"",IF((#REF!&gt;=1),(COUNT($A$19:A651)+1),""))</f>
        <v>#REF!</v>
      </c>
      <c r="G652" s="8"/>
    </row>
    <row r="653" spans="1:7" ht="12" customHeight="1" x14ac:dyDescent="0.2">
      <c r="A653" s="10" t="e">
        <f>IF(ISBLANK(#REF!),"",IF((#REF!&gt;=1),(COUNT($A$19:A652)+1),""))</f>
        <v>#REF!</v>
      </c>
      <c r="G653" s="8"/>
    </row>
    <row r="654" spans="1:7" ht="12" customHeight="1" x14ac:dyDescent="0.2">
      <c r="A654" s="10" t="e">
        <f>IF(ISBLANK(#REF!),"",IF((#REF!&gt;=1),(COUNT($A$19:A653)+1),""))</f>
        <v>#REF!</v>
      </c>
      <c r="G654" s="8"/>
    </row>
    <row r="655" spans="1:7" ht="12" customHeight="1" x14ac:dyDescent="0.2">
      <c r="A655" s="10" t="e">
        <f>IF(ISBLANK(#REF!),"",IF((#REF!&gt;=1),(COUNT($A$19:A654)+1),""))</f>
        <v>#REF!</v>
      </c>
      <c r="G655" s="8"/>
    </row>
    <row r="656" spans="1:7" ht="12" customHeight="1" x14ac:dyDescent="0.2">
      <c r="A656" s="10" t="e">
        <f>IF(ISBLANK(#REF!),"",IF((#REF!&gt;=1),(COUNT($A$19:A655)+1),""))</f>
        <v>#REF!</v>
      </c>
      <c r="G656" s="8"/>
    </row>
    <row r="657" spans="1:7" ht="12" customHeight="1" x14ac:dyDescent="0.2">
      <c r="A657" s="10" t="e">
        <f>IF(ISBLANK(#REF!),"",IF((#REF!&gt;=1),(COUNT($A$19:A656)+1),""))</f>
        <v>#REF!</v>
      </c>
      <c r="G657" s="8"/>
    </row>
    <row r="658" spans="1:7" ht="12" customHeight="1" x14ac:dyDescent="0.2">
      <c r="A658" s="10" t="e">
        <f>IF(ISBLANK(#REF!),"",IF((#REF!&gt;=1),(COUNT($A$19:A657)+1),""))</f>
        <v>#REF!</v>
      </c>
      <c r="G658" s="8"/>
    </row>
    <row r="659" spans="1:7" ht="12" customHeight="1" x14ac:dyDescent="0.2">
      <c r="A659" s="10" t="e">
        <f>IF(ISBLANK(#REF!),"",IF((#REF!&gt;=1),(COUNT($A$19:A658)+1),""))</f>
        <v>#REF!</v>
      </c>
      <c r="G659" s="8"/>
    </row>
    <row r="660" spans="1:7" ht="12" customHeight="1" x14ac:dyDescent="0.2">
      <c r="A660" s="10" t="e">
        <f>IF(ISBLANK(#REF!),"",IF((#REF!&gt;=1),(COUNT($A$19:A659)+1),""))</f>
        <v>#REF!</v>
      </c>
      <c r="G660" s="8"/>
    </row>
    <row r="661" spans="1:7" ht="12" customHeight="1" x14ac:dyDescent="0.2">
      <c r="A661" s="10" t="e">
        <f>IF(ISBLANK(#REF!),"",IF((#REF!&gt;=1),(COUNT($A$19:A660)+1),""))</f>
        <v>#REF!</v>
      </c>
      <c r="G661" s="8"/>
    </row>
    <row r="662" spans="1:7" ht="12" customHeight="1" x14ac:dyDescent="0.2">
      <c r="A662" s="10">
        <f>IF(ISBLANK(#REF!),"",IF((B288&gt;=1),(COUNT($A$19:A661)+1),""))</f>
        <v>18</v>
      </c>
      <c r="G662" s="8"/>
    </row>
    <row r="663" spans="1:7" ht="12" customHeight="1" x14ac:dyDescent="0.2">
      <c r="A663" s="10" t="str">
        <f>IF(ISBLANK(#REF!),"",IF((B289&gt;=1),(COUNT($A$19:A662)+1),""))</f>
        <v/>
      </c>
      <c r="G663" s="8"/>
    </row>
    <row r="664" spans="1:7" ht="12" customHeight="1" x14ac:dyDescent="0.2">
      <c r="A664" s="10" t="str">
        <f>IF(ISBLANK(#REF!),"",IF((B290&gt;=1),(COUNT($A$19:A663)+1),""))</f>
        <v/>
      </c>
      <c r="G664" s="8"/>
    </row>
    <row r="665" spans="1:7" ht="12" customHeight="1" x14ac:dyDescent="0.2">
      <c r="A665" s="10" t="str">
        <f>IF(ISBLANK(#REF!),"",IF((B291&gt;=1),(COUNT($A$19:A664)+1),""))</f>
        <v/>
      </c>
      <c r="G665" s="8"/>
    </row>
    <row r="666" spans="1:7" ht="12" customHeight="1" x14ac:dyDescent="0.2">
      <c r="A666" s="10"/>
      <c r="G666" s="8"/>
    </row>
    <row r="667" spans="1:7" ht="12" customHeight="1" x14ac:dyDescent="0.2">
      <c r="A667" s="10"/>
      <c r="G667" s="8"/>
    </row>
    <row r="668" spans="1:7" ht="12" customHeight="1" x14ac:dyDescent="0.2">
      <c r="A668" s="10"/>
      <c r="G668" s="8"/>
    </row>
    <row r="669" spans="1:7" ht="12" customHeight="1" x14ac:dyDescent="0.2">
      <c r="A669" s="10"/>
      <c r="G669" s="8"/>
    </row>
    <row r="670" spans="1:7" ht="12" customHeight="1" x14ac:dyDescent="0.2">
      <c r="A670" s="10" t="str">
        <f>IF(ISBLANK(#REF!),"",IF((B296&gt;=1),(COUNT($A$19:A665)+1),""))</f>
        <v/>
      </c>
      <c r="G670" s="8"/>
    </row>
    <row r="671" spans="1:7" ht="12" customHeight="1" x14ac:dyDescent="0.2">
      <c r="A671" s="10" t="str">
        <f>IF(ISBLANK(#REF!),"",IF((B297&gt;=1),(COUNT($A$19:A670)+1),""))</f>
        <v/>
      </c>
      <c r="G671" s="8"/>
    </row>
    <row r="672" spans="1:7" ht="12" customHeight="1" x14ac:dyDescent="0.2">
      <c r="A672" s="10" t="str">
        <f>IF(ISBLANK(#REF!),"",IF((B298&gt;=1),(COUNT($A$19:A671)+1),""))</f>
        <v/>
      </c>
      <c r="G672" s="8"/>
    </row>
    <row r="673" spans="1:7" ht="12" customHeight="1" x14ac:dyDescent="0.2">
      <c r="A673" s="10" t="str">
        <f>IF(ISBLANK(#REF!),"",IF((B143&gt;=1),(COUNT($A$19:A672)+1),""))</f>
        <v/>
      </c>
      <c r="G673" s="8"/>
    </row>
    <row r="674" spans="1:7" ht="12" customHeight="1" x14ac:dyDescent="0.2">
      <c r="A674" s="10">
        <f>IF(ISBLANK(#REF!),"",IF((B144&gt;=1),(COUNT($A$19:A673)+1),""))</f>
        <v>19</v>
      </c>
      <c r="G674" s="8"/>
    </row>
    <row r="675" spans="1:7" ht="12" customHeight="1" x14ac:dyDescent="0.2">
      <c r="A675" s="10"/>
      <c r="G675" s="8"/>
    </row>
    <row r="676" spans="1:7" ht="12" customHeight="1" x14ac:dyDescent="0.2">
      <c r="A676" s="10" t="str">
        <f>IF(ISBLANK(#REF!),"",IF((B344&gt;=1),(COUNT($A$19:A674)+1),""))</f>
        <v/>
      </c>
      <c r="G676" s="8"/>
    </row>
    <row r="677" spans="1:7" ht="12" customHeight="1" x14ac:dyDescent="0.2">
      <c r="A677" s="7"/>
      <c r="G677" s="8"/>
    </row>
    <row r="678" spans="1:7" ht="12.75" customHeight="1" x14ac:dyDescent="0.2"/>
    <row r="679" spans="1:7" s="16" customFormat="1" ht="12" customHeight="1" x14ac:dyDescent="0.2">
      <c r="A679" s="13"/>
      <c r="B679"/>
      <c r="C679"/>
      <c r="D679" s="47"/>
      <c r="E679"/>
      <c r="F679"/>
      <c r="G679" s="13"/>
    </row>
    <row r="680" spans="1:7" ht="12" customHeight="1" x14ac:dyDescent="0.2">
      <c r="A680" s="10" t="e">
        <f>IF(ISBLANK(#REF!),"",IF((#REF!&gt;=1),(COUNT($A$19:A679)+1),""))</f>
        <v>#REF!</v>
      </c>
      <c r="G680" s="8"/>
    </row>
    <row r="681" spans="1:7" ht="12" customHeight="1" x14ac:dyDescent="0.2">
      <c r="A681" s="10"/>
      <c r="G681" s="8"/>
    </row>
    <row r="682" spans="1:7" ht="12" customHeight="1" x14ac:dyDescent="0.2">
      <c r="A682" s="11" t="e">
        <f>IF(ISBLANK(#REF!),"",IF((#REF!&gt;=1),(COUNT($A$19:A680)+1),""))</f>
        <v>#REF!</v>
      </c>
      <c r="G682" s="8"/>
    </row>
    <row r="683" spans="1:7" ht="12" customHeight="1" x14ac:dyDescent="0.2">
      <c r="A683" s="10"/>
      <c r="G683" s="8"/>
    </row>
    <row r="684" spans="1:7" s="16" customFormat="1" ht="12" customHeight="1" x14ac:dyDescent="0.2">
      <c r="A684" s="13"/>
      <c r="B684"/>
      <c r="C684"/>
      <c r="D684" s="47"/>
      <c r="E684"/>
      <c r="F684"/>
      <c r="G684" s="13"/>
    </row>
    <row r="685" spans="1:7" ht="12" customHeight="1" x14ac:dyDescent="0.2">
      <c r="A685" s="11">
        <f>IF(ISBLANK(#REF!),"",IF((B177&gt;=1),(COUNT($A$19:A684)+1),""))</f>
        <v>20</v>
      </c>
      <c r="G685" s="8"/>
    </row>
    <row r="686" spans="1:7" ht="12" customHeight="1" x14ac:dyDescent="0.2">
      <c r="A686" s="11" t="str">
        <f>IF(ISBLANK(#REF!),"",IF((B180&gt;=1),(COUNT($A$19:A685)+1),""))</f>
        <v/>
      </c>
      <c r="G686" s="8"/>
    </row>
    <row r="687" spans="1:7" ht="12" customHeight="1" x14ac:dyDescent="0.2">
      <c r="A687" s="11" t="str">
        <f>IF(ISBLANK(#REF!),"",IF((B345&gt;=1),(COUNT($A$19:A686)+1),""))</f>
        <v/>
      </c>
      <c r="G687" s="8"/>
    </row>
    <row r="688" spans="1:7" ht="12.75" customHeight="1" x14ac:dyDescent="0.2"/>
    <row r="689" spans="1:7" s="16" customFormat="1" ht="12" customHeight="1" x14ac:dyDescent="0.2">
      <c r="A689" s="13"/>
      <c r="B689"/>
      <c r="C689"/>
      <c r="D689" s="47"/>
      <c r="E689"/>
      <c r="F689"/>
      <c r="G689" s="13"/>
    </row>
    <row r="690" spans="1:7" s="16" customFormat="1" ht="12" customHeight="1" x14ac:dyDescent="0.2">
      <c r="A690" s="13"/>
      <c r="B690"/>
      <c r="C690"/>
      <c r="D690" s="47"/>
      <c r="E690"/>
      <c r="F690"/>
      <c r="G690" s="13"/>
    </row>
    <row r="691" spans="1:7" ht="12" customHeight="1" x14ac:dyDescent="0.2">
      <c r="A691" s="10" t="str">
        <f>IF(ISBLANK(B363),"",IF((B363&gt;=1),(COUNT($A$19:A693)+1),""))</f>
        <v/>
      </c>
      <c r="G691" s="8"/>
    </row>
    <row r="692" spans="1:7" ht="12" customHeight="1" x14ac:dyDescent="0.2">
      <c r="A692" s="10"/>
      <c r="G692" s="8"/>
    </row>
    <row r="693" spans="1:7" ht="12" customHeight="1" x14ac:dyDescent="0.2">
      <c r="A693" s="10">
        <f>IF(ISBLANK(#REF!),"",IF((B365&gt;=1),(COUNT($A$19:A689)+1),""))</f>
        <v>21</v>
      </c>
      <c r="G693" s="8"/>
    </row>
    <row r="694" spans="1:7" ht="12" customHeight="1" x14ac:dyDescent="0.2">
      <c r="A694" s="10"/>
      <c r="G694" s="8"/>
    </row>
    <row r="695" spans="1:7" ht="12" customHeight="1" x14ac:dyDescent="0.2">
      <c r="A695" s="10"/>
      <c r="G695" s="8"/>
    </row>
    <row r="696" spans="1:7" ht="12" customHeight="1" x14ac:dyDescent="0.2">
      <c r="A696" s="10"/>
      <c r="G696" s="8"/>
    </row>
    <row r="697" spans="1:7" ht="12" customHeight="1" x14ac:dyDescent="0.2">
      <c r="A697" s="10" t="str">
        <f>IF(ISBLANK(#REF!),"",IF((B369&gt;=1),(COUNT($A$19:A693)+1),""))</f>
        <v/>
      </c>
      <c r="G697" s="8"/>
    </row>
    <row r="698" spans="1:7" ht="12" customHeight="1" x14ac:dyDescent="0.2">
      <c r="A698" s="7"/>
      <c r="G698" s="7"/>
    </row>
    <row r="699" spans="1:7" ht="12" customHeight="1" x14ac:dyDescent="0.25">
      <c r="A699" s="9">
        <f>IF(ISBLANK(#REF!),"",IF((B371&gt;=1),(COUNT(A670:A691)+1),""))</f>
        <v>3</v>
      </c>
      <c r="G699" s="7"/>
    </row>
    <row r="700" spans="1:7" ht="12" customHeight="1" x14ac:dyDescent="0.25">
      <c r="A700" s="9" t="e">
        <f>IF(ISBLANK(#REF!),"",IF((B375&gt;=1),(COUNT(A671:A693)+1),""))</f>
        <v>#REF!</v>
      </c>
      <c r="G700" s="7"/>
    </row>
    <row r="701" spans="1:7" ht="3.75" customHeight="1" x14ac:dyDescent="0.2"/>
    <row r="702" spans="1:7" s="16" customFormat="1" ht="12" customHeight="1" x14ac:dyDescent="0.2">
      <c r="A702" s="13"/>
      <c r="B702"/>
      <c r="C702"/>
      <c r="D702" s="47"/>
      <c r="E702"/>
      <c r="F702"/>
      <c r="G702" s="13"/>
    </row>
    <row r="703" spans="1:7" ht="12" customHeight="1" x14ac:dyDescent="0.2">
      <c r="A703" s="11">
        <f>IF(ISBLANK(#REF!),"",IF((B194&gt;=1),(COUNT($A$19:A702)+1),""))</f>
        <v>23</v>
      </c>
      <c r="G703" s="8"/>
    </row>
    <row r="704" spans="1:7" ht="12" customHeight="1" x14ac:dyDescent="0.2">
      <c r="A704" s="11"/>
      <c r="G704" s="8"/>
    </row>
    <row r="705" spans="1:7" ht="12" customHeight="1" x14ac:dyDescent="0.2">
      <c r="A705" s="11">
        <f>IF(ISBLANK(#REF!),"",IF((B195&gt;=1),(COUNT($A$19:A703)+1),""))</f>
        <v>24</v>
      </c>
      <c r="G705" s="8"/>
    </row>
    <row r="706" spans="1:7" ht="12" customHeight="1" x14ac:dyDescent="0.2">
      <c r="A706" s="10">
        <f>IF(ISBLANK(#REF!),"",IF((B196&gt;=1),(COUNT($A$19:A703)+1),""))</f>
        <v>24</v>
      </c>
      <c r="G706" s="8"/>
    </row>
    <row r="707" spans="1:7" ht="12" customHeight="1" x14ac:dyDescent="0.2">
      <c r="A707" s="10">
        <f>IF(ISBLANK(#REF!),"",IF((B197&gt;=1),(COUNT($A$19:A703)+1),""))</f>
        <v>24</v>
      </c>
      <c r="G707" s="8"/>
    </row>
    <row r="708" spans="1:7" ht="12" customHeight="1" x14ac:dyDescent="0.2">
      <c r="A708" s="10"/>
      <c r="G708" s="8"/>
    </row>
    <row r="709" spans="1:7" ht="12" customHeight="1" x14ac:dyDescent="0.2">
      <c r="A709" s="10"/>
      <c r="G709" s="8"/>
    </row>
    <row r="710" spans="1:7" ht="12" customHeight="1" x14ac:dyDescent="0.2">
      <c r="A710" s="10"/>
      <c r="G710" s="8"/>
    </row>
    <row r="711" spans="1:7" ht="12" customHeight="1" x14ac:dyDescent="0.2">
      <c r="A711" s="10" t="str">
        <f>IF(ISBLANK(#REF!),"",IF((B201&gt;=1),(COUNT($A$19:A705)+1),""))</f>
        <v/>
      </c>
      <c r="G711" s="8"/>
    </row>
    <row r="712" spans="1:7" ht="12" customHeight="1" x14ac:dyDescent="0.2">
      <c r="A712" s="7"/>
      <c r="G712" s="7"/>
    </row>
    <row r="713" spans="1:7" ht="12" customHeight="1" x14ac:dyDescent="0.25">
      <c r="A713" s="9">
        <f>IF(ISBLANK(#REF!),"",IF((B204&gt;=1),(COUNT(A684:A706)+1),""))</f>
        <v>7</v>
      </c>
      <c r="G713" s="7"/>
    </row>
    <row r="714" spans="1:7" ht="12" customHeight="1" x14ac:dyDescent="0.25">
      <c r="A714" s="9" t="e">
        <f>IF(ISBLANK(#REF!),"",IF((#REF!&gt;=1),(COUNT(A685:A707)+1),""))</f>
        <v>#REF!</v>
      </c>
      <c r="G714" s="7"/>
    </row>
    <row r="715" spans="1:7" ht="12" customHeight="1" x14ac:dyDescent="0.2">
      <c r="A715" s="7"/>
      <c r="G715" s="7"/>
    </row>
    <row r="716" spans="1:7" ht="3.75" customHeight="1" x14ac:dyDescent="0.2"/>
    <row r="717" spans="1:7" s="16" customFormat="1" ht="12" customHeight="1" x14ac:dyDescent="0.2">
      <c r="A717" s="13"/>
      <c r="B717"/>
      <c r="C717"/>
      <c r="D717" s="47"/>
      <c r="E717"/>
      <c r="F717"/>
      <c r="G717" s="13"/>
    </row>
    <row r="718" spans="1:7" ht="12" customHeight="1" x14ac:dyDescent="0.2">
      <c r="A718" s="11">
        <f>IF(ISBLANK(#REF!),"",IF((B154&gt;=1),(COUNT($A$19:A717)+1),""))</f>
        <v>28</v>
      </c>
      <c r="G718" s="7"/>
    </row>
    <row r="719" spans="1:7" ht="12" customHeight="1" x14ac:dyDescent="0.2">
      <c r="A719" s="7"/>
      <c r="G719" s="7"/>
    </row>
    <row r="720" spans="1:7" ht="12" customHeight="1" x14ac:dyDescent="0.25">
      <c r="A720" s="9" t="str">
        <f>IF(ISBLANK(#REF!),"",IF((B155&gt;=1),(COUNT($A$19:A719)+1),""))</f>
        <v/>
      </c>
      <c r="G720" s="7"/>
    </row>
    <row r="721" spans="1:12" ht="12" customHeight="1" x14ac:dyDescent="0.2">
      <c r="A721" s="7"/>
      <c r="G721" s="7"/>
    </row>
    <row r="722" spans="1:12" ht="12" customHeight="1" x14ac:dyDescent="0.2">
      <c r="A722" s="11" t="str">
        <f>IF(ISBLANK(#REF!),"",IF((B156&gt;=1),(COUNT($A$19:A721)+1),""))</f>
        <v/>
      </c>
      <c r="G722" s="7"/>
    </row>
    <row r="723" spans="1:12" ht="12" customHeight="1" x14ac:dyDescent="0.2">
      <c r="A723" s="11" t="str">
        <f>IF(ISBLANK(#REF!),"",IF((B157&gt;=1),(COUNT($A$19:A722)+1),""))</f>
        <v/>
      </c>
      <c r="G723" s="7"/>
    </row>
    <row r="724" spans="1:12" ht="12" customHeight="1" x14ac:dyDescent="0.2">
      <c r="A724" s="7"/>
      <c r="G724" s="7"/>
    </row>
    <row r="725" spans="1:12" ht="12" customHeight="1" x14ac:dyDescent="0.2">
      <c r="A725" s="10">
        <f>IF(ISBLANK(#REF!),"",IF((B158&gt;=1),(COUNT($A$19:A724)+1),""))</f>
        <v>29</v>
      </c>
      <c r="G725" s="8"/>
    </row>
    <row r="726" spans="1:12" ht="12" customHeight="1" x14ac:dyDescent="0.2">
      <c r="A726" s="10" t="str">
        <f>IF(ISBLANK(#REF!),"",IF((B159&gt;=1),(COUNT($A$19:A725)+1),""))</f>
        <v/>
      </c>
      <c r="G726" s="8"/>
    </row>
    <row r="727" spans="1:12" ht="12" customHeight="1" x14ac:dyDescent="0.2">
      <c r="A727" s="10" t="str">
        <f>IF(ISBLANK(#REF!),"",IF((B161&gt;=1),(COUNT($A$19:A724)+1),""))</f>
        <v/>
      </c>
      <c r="G727" s="8"/>
    </row>
    <row r="728" spans="1:12" ht="12" customHeight="1" x14ac:dyDescent="0.2">
      <c r="A728" s="7"/>
      <c r="G728" s="7"/>
    </row>
    <row r="729" spans="1:12" ht="12" customHeight="1" x14ac:dyDescent="0.2">
      <c r="A729" s="7"/>
      <c r="G729" s="7"/>
    </row>
    <row r="730" spans="1:12" ht="12" customHeight="1" x14ac:dyDescent="0.2">
      <c r="A730" s="10" t="str">
        <f>IF(ISBLANK(#REF!),"",IF((B164&gt;=1),(COUNT($A$19:A726)+1),""))</f>
        <v/>
      </c>
      <c r="G730" s="8"/>
    </row>
    <row r="731" spans="1:12" ht="12" customHeight="1" x14ac:dyDescent="0.2">
      <c r="A731" s="10" t="str">
        <f>IF(ISBLANK(#REF!),"",IF((B165&gt;=1),(COUNT($A$19:A730)+1),""))</f>
        <v/>
      </c>
      <c r="G731" s="8"/>
      <c r="H731" s="4"/>
      <c r="I731" s="4"/>
      <c r="J731" s="4"/>
      <c r="K731" s="4"/>
      <c r="L731" s="4"/>
    </row>
    <row r="732" spans="1:12" ht="12" customHeight="1" x14ac:dyDescent="0.2">
      <c r="A732" s="10">
        <f>IF(ISBLANK(#REF!),"",IF((B166&gt;=1),(COUNT($A$19:A731)+1),""))</f>
        <v>30</v>
      </c>
      <c r="G732" s="8"/>
      <c r="H732" s="4"/>
      <c r="I732" s="4"/>
      <c r="J732" s="4"/>
      <c r="K732" s="4"/>
      <c r="L732" s="4"/>
    </row>
    <row r="733" spans="1:12" ht="12" customHeight="1" x14ac:dyDescent="0.2">
      <c r="A733" s="10"/>
      <c r="G733" s="8"/>
      <c r="H733" s="4"/>
      <c r="I733" s="4"/>
      <c r="J733" s="4"/>
      <c r="K733" s="4"/>
      <c r="L733" s="4"/>
    </row>
    <row r="734" spans="1:12" ht="12" customHeight="1" x14ac:dyDescent="0.2">
      <c r="A734" s="10" t="str">
        <f>IF(ISBLANK(#REF!),"",IF((B168&gt;=1),(COUNT($A$19:A732)+1),""))</f>
        <v/>
      </c>
      <c r="G734" s="8"/>
      <c r="H734" s="4"/>
      <c r="I734" s="4"/>
      <c r="J734" s="4"/>
      <c r="K734" s="4"/>
      <c r="L734" s="4"/>
    </row>
    <row r="735" spans="1:12" ht="12" customHeight="1" x14ac:dyDescent="0.2">
      <c r="A735" s="10">
        <f>IF(ISBLANK(#REF!),"",IF((B169&gt;=1),(COUNT($A$19:A734)+1),""))</f>
        <v>31</v>
      </c>
      <c r="G735" s="8"/>
      <c r="H735" s="4"/>
      <c r="I735" s="4"/>
      <c r="J735" s="4"/>
      <c r="K735" s="4"/>
      <c r="L735" s="4"/>
    </row>
    <row r="736" spans="1:12" ht="12" customHeight="1" x14ac:dyDescent="0.2">
      <c r="A736" s="10">
        <f>IF(ISBLANK(#REF!),"",IF((B170&gt;=1),(COUNT($A$19:A735)+1),""))</f>
        <v>32</v>
      </c>
      <c r="G736" s="8"/>
      <c r="H736" s="4"/>
      <c r="I736" s="4"/>
      <c r="J736" s="4"/>
      <c r="K736" s="4"/>
      <c r="L736" s="4"/>
    </row>
    <row r="737" spans="1:12" ht="12" customHeight="1" x14ac:dyDescent="0.2">
      <c r="A737" s="10" t="str">
        <f>IF(ISBLANK(#REF!),"",IF((B171&gt;=1),(COUNT($A$19:A736)+1),""))</f>
        <v/>
      </c>
      <c r="G737" s="8"/>
      <c r="H737" s="4"/>
      <c r="I737" s="4"/>
      <c r="J737" s="4"/>
      <c r="K737" s="4"/>
      <c r="L737" s="4"/>
    </row>
    <row r="738" spans="1:12" ht="12" customHeight="1" x14ac:dyDescent="0.2">
      <c r="A738" s="10" t="str">
        <f>IF(ISBLANK(#REF!),"",IF((B172&gt;=1),(COUNT($A$19:A737)+1),""))</f>
        <v/>
      </c>
      <c r="G738" s="8"/>
      <c r="H738" s="4"/>
      <c r="I738" s="4"/>
      <c r="J738" s="4"/>
      <c r="K738" s="4"/>
      <c r="L738" s="4"/>
    </row>
    <row r="739" spans="1:12" ht="12" customHeight="1" x14ac:dyDescent="0.2">
      <c r="A739" s="10"/>
      <c r="G739" s="8"/>
      <c r="H739" s="4"/>
      <c r="I739" s="4"/>
      <c r="J739" s="4"/>
      <c r="K739" s="4"/>
      <c r="L739" s="4"/>
    </row>
    <row r="740" spans="1:12" ht="12" customHeight="1" x14ac:dyDescent="0.2">
      <c r="A740" s="10"/>
      <c r="G740" s="8"/>
      <c r="H740" s="4"/>
      <c r="I740" s="4"/>
      <c r="J740" s="4"/>
      <c r="K740" s="4"/>
      <c r="L740" s="4"/>
    </row>
    <row r="741" spans="1:12" ht="12" customHeight="1" x14ac:dyDescent="0.2">
      <c r="A741" s="7"/>
      <c r="G741" s="7"/>
    </row>
    <row r="742" spans="1:12" ht="12" customHeight="1" x14ac:dyDescent="0.2">
      <c r="A742" s="11">
        <f>IF(ISBLANK(#REF!),"",IF((B182&gt;=1),(COUNT($A$19:A741)+1),""))</f>
        <v>33</v>
      </c>
      <c r="G742" s="8"/>
    </row>
    <row r="743" spans="1:12" ht="12" customHeight="1" x14ac:dyDescent="0.2">
      <c r="A743" s="11"/>
      <c r="G743" s="8"/>
    </row>
    <row r="744" spans="1:12" ht="12" customHeight="1" x14ac:dyDescent="0.2">
      <c r="A744" s="7"/>
      <c r="G744" s="7"/>
    </row>
    <row r="745" spans="1:12" ht="12" customHeight="1" x14ac:dyDescent="0.2">
      <c r="A745" s="11" t="str">
        <f>IF(ISBLANK(#REF!),"",IF((B184&gt;=1),(COUNT($A$19:A744)+1),""))</f>
        <v/>
      </c>
      <c r="G745" s="8"/>
    </row>
    <row r="746" spans="1:12" ht="12" customHeight="1" x14ac:dyDescent="0.2">
      <c r="A746" s="11" t="str">
        <f>IF(ISBLANK(#REF!),"",IF((B185&gt;=1),(COUNT($A$19:A745)+1),""))</f>
        <v/>
      </c>
      <c r="G746" s="8"/>
    </row>
    <row r="747" spans="1:12" ht="12" customHeight="1" x14ac:dyDescent="0.2">
      <c r="A747" s="11">
        <f>IF(ISBLANK(#REF!),"",IF((B187&gt;=1),(COUNT($A$19:A746)+1),""))</f>
        <v>34</v>
      </c>
      <c r="G747" s="8"/>
    </row>
    <row r="748" spans="1:12" ht="12" customHeight="1" x14ac:dyDescent="0.2">
      <c r="A748" s="11" t="str">
        <f>IF(ISBLANK(#REF!),"",IF((B188&gt;=1),(COUNT($A$19:A746)+1),""))</f>
        <v/>
      </c>
      <c r="G748" s="8"/>
    </row>
    <row r="749" spans="1:12" ht="12" customHeight="1" x14ac:dyDescent="0.2">
      <c r="A749" s="11" t="str">
        <f>IF(ISBLANK(#REF!),"",IF((B189&gt;=1),(COUNT($A$19:A747)+1),""))</f>
        <v/>
      </c>
      <c r="G749" s="8"/>
    </row>
    <row r="750" spans="1:12" ht="12" customHeight="1" x14ac:dyDescent="0.2">
      <c r="A750" s="7"/>
      <c r="G750" s="7"/>
    </row>
    <row r="751" spans="1:12" ht="12" customHeight="1" x14ac:dyDescent="0.25">
      <c r="A751" s="9" t="e">
        <f>IF(ISBLANK(#REF!),"",IF((#REF!&gt;=1),(COUNT(A726:A746)+1),""))</f>
        <v>#REF!</v>
      </c>
      <c r="G751" s="7"/>
    </row>
    <row r="752" spans="1:12" ht="12" customHeight="1" x14ac:dyDescent="0.25">
      <c r="A752" s="9" t="e">
        <f>IF(ISBLANK(#REF!),"",IF((#REF!&gt;=1),(COUNT(A730:A747)+1),""))</f>
        <v>#REF!</v>
      </c>
      <c r="G752" s="7"/>
    </row>
    <row r="753" spans="1:7" ht="12" customHeight="1" x14ac:dyDescent="0.2">
      <c r="A753" s="7"/>
      <c r="G753" s="7"/>
    </row>
    <row r="754" spans="1:7" ht="12" customHeight="1" x14ac:dyDescent="0.2"/>
    <row r="755" spans="1:7" ht="12" customHeight="1" x14ac:dyDescent="0.2">
      <c r="A755" s="7"/>
      <c r="G755" s="7"/>
    </row>
    <row r="756" spans="1:7" ht="15.75" customHeight="1" x14ac:dyDescent="0.2"/>
    <row r="757" spans="1:7" ht="12" customHeight="1" x14ac:dyDescent="0.2">
      <c r="A757" s="7"/>
      <c r="G757" s="7"/>
    </row>
    <row r="758" spans="1:7" ht="12" customHeight="1" x14ac:dyDescent="0.2">
      <c r="A758" s="7"/>
      <c r="G758" s="7"/>
    </row>
    <row r="759" spans="1:7" ht="13.5" customHeight="1" x14ac:dyDescent="0.2">
      <c r="A759" s="7"/>
      <c r="G759" s="7"/>
    </row>
    <row r="760" spans="1:7" ht="13.5" customHeight="1" x14ac:dyDescent="0.2"/>
    <row r="761" spans="1:7" ht="12" customHeight="1" x14ac:dyDescent="0.2">
      <c r="A761" s="7"/>
      <c r="G761" s="7"/>
    </row>
    <row r="762" spans="1:7" ht="13.5" customHeight="1" x14ac:dyDescent="0.2"/>
    <row r="763" spans="1:7" ht="12.75" customHeight="1" x14ac:dyDescent="0.2">
      <c r="A763" s="7"/>
    </row>
  </sheetData>
  <mergeCells count="17">
    <mergeCell ref="D505:E505"/>
    <mergeCell ref="D507:E507"/>
    <mergeCell ref="B18:C18"/>
    <mergeCell ref="D500:E500"/>
    <mergeCell ref="D501:E501"/>
    <mergeCell ref="D503:E503"/>
    <mergeCell ref="B362:E362"/>
    <mergeCell ref="D375:E375"/>
    <mergeCell ref="B335:E335"/>
    <mergeCell ref="B350:F350"/>
    <mergeCell ref="B359:F359"/>
    <mergeCell ref="B1:F1"/>
    <mergeCell ref="B2:C2"/>
    <mergeCell ref="B7:C7"/>
    <mergeCell ref="B355:E355"/>
    <mergeCell ref="D190:E190"/>
    <mergeCell ref="D192:E192"/>
  </mergeCells>
  <phoneticPr fontId="15" type="noConversion"/>
  <pageMargins left="0.47" right="0.38" top="0.68" bottom="0.56999999999999995" header="0.5" footer="0.5"/>
  <headerFooter alignWithMargins="0"/>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DFE3E7CC83EF4082D455269A5DA39B" ma:contentTypeVersion="11" ma:contentTypeDescription="Create a new document." ma:contentTypeScope="" ma:versionID="a940d4a437caae8b6fb159e85bb5aa20">
  <xsd:schema xmlns:xsd="http://www.w3.org/2001/XMLSchema" xmlns:p="http://schemas.microsoft.com/office/2006/metadata/properties" xmlns:ns1="http://schemas.microsoft.com/sharepoint/v3" xmlns:ns2="b2ce0250-7325-4545-a94a-138a87f16961" targetNamespace="http://schemas.microsoft.com/office/2006/metadata/properties" ma:root="true" ma:fieldsID="64d724ce51f48afeb98f2b32d6e5f83d" ns1:_="" ns2:_="">
    <xsd:import namespace="http://schemas.microsoft.com/sharepoint/v3"/>
    <xsd:import namespace="b2ce0250-7325-4545-a94a-138a87f16961"/>
    <xsd:element name="properties">
      <xsd:complexType>
        <xsd:sequence>
          <xsd:element name="documentManagement">
            <xsd:complexType>
              <xsd:all>
                <xsd:element ref="ns2:Category" minOccurs="0"/>
                <xsd:element ref="ns1:PublishingStartDate" minOccurs="0"/>
                <xsd:element ref="ns1:PublishingExpirationDate" minOccurs="0"/>
                <xsd:element ref="ns2:AVMDescription"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12" nillable="true" ma:displayName="Scheduling Start Date" ma:internalName="PublishingStartDate">
      <xsd:simpleType>
        <xsd:restriction base="dms:Unknown"/>
      </xsd:simpleType>
    </xsd:element>
    <xsd:element name="PublishingExpirationDate" ma:index="13" nillable="true" ma:displayName="Scheduling End Date" ma:internalName="PublishingExpirationDate">
      <xsd:simpleType>
        <xsd:restriction base="dms:Unknown"/>
      </xsd:simpleType>
    </xsd:element>
  </xsd:schema>
  <xsd:schema xmlns:xsd="http://www.w3.org/2001/XMLSchema" xmlns:dms="http://schemas.microsoft.com/office/2006/documentManagement/types" targetNamespace="b2ce0250-7325-4545-a94a-138a87f16961" elementFormDefault="qualified">
    <xsd:import namespace="http://schemas.microsoft.com/office/2006/documentManagement/types"/>
    <xsd:element name="Category" ma:index="8" nillable="true" ma:displayName="Category" ma:description="Document category for sorting" ma:format="Dropdown" ma:internalName="Category">
      <xsd:simpleType>
        <xsd:restriction base="dms:Choice">
          <xsd:enumeration value="ART"/>
          <xsd:enumeration value="Auto"/>
          <xsd:enumeration value="CAT Auxiliary"/>
          <xsd:enumeration value="CAT Corps Training"/>
          <xsd:enumeration value="CAT Specific"/>
          <xsd:enumeration value="CAT Specific - Communications"/>
          <xsd:enumeration value="CAT Specific - JIT"/>
          <xsd:enumeration value="Commercial"/>
          <xsd:enumeration value="Commercial Property JIT's"/>
          <xsd:enumeration value="CRT"/>
          <xsd:enumeration value="CRT TOOLBOX"/>
          <xsd:enumeration value="Endorsement"/>
          <xsd:enumeration value="ePlayBook Master Document"/>
          <xsd:enumeration value="Field Property"/>
          <xsd:enumeration value="Foremost"/>
          <xsd:enumeration value="Foremost JIT's"/>
          <xsd:enumeration value="JIT Templates"/>
          <xsd:enumeration value="Large Property"/>
          <xsd:enumeration value="Logistics"/>
          <xsd:enumeration value="Mock"/>
          <xsd:enumeration value="Mock - CAT Specific"/>
          <xsd:enumeration value="NPC"/>
          <xsd:enumeration value="Pictures"/>
          <xsd:enumeration value="Policy"/>
          <xsd:enumeration value="Property"/>
          <xsd:enumeration value="Reference Library"/>
          <xsd:enumeration value="Resources"/>
          <xsd:enumeration value="Salvage"/>
          <xsd:enumeration value="Spinner Menu"/>
        </xsd:restriction>
      </xsd:simpleType>
    </xsd:element>
    <xsd:element name="AVMDescription" ma:index="15" nillable="true" ma:displayName="Description" ma:internalName="AVMDescription">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AVMDescription xmlns="b2ce0250-7325-4545-a94a-138a87f16961" xsi:nil="true"/>
    <PublishingExpirationDate xmlns="http://schemas.microsoft.com/sharepoint/v3" xsi:nil="true"/>
    <Category xmlns="b2ce0250-7325-4545-a94a-138a87f16961" xsi:nil="true"/>
    <PublishingStartDate xmlns="http://schemas.microsoft.com/sharepoint/v3" xsi:nil="true"/>
  </documentManagement>
</p:properties>
</file>

<file path=customXml/itemProps1.xml><?xml version="1.0" encoding="utf-8"?>
<ds:datastoreItem xmlns:ds="http://schemas.openxmlformats.org/officeDocument/2006/customXml" ds:itemID="{42A862EF-A133-4B60-8C22-5C12799F6181}">
  <ds:schemaRefs>
    <ds:schemaRef ds:uri="http://schemas.microsoft.com/sharepoint/v3/contenttype/forms"/>
  </ds:schemaRefs>
</ds:datastoreItem>
</file>

<file path=customXml/itemProps2.xml><?xml version="1.0" encoding="utf-8"?>
<ds:datastoreItem xmlns:ds="http://schemas.openxmlformats.org/officeDocument/2006/customXml" ds:itemID="{36F1BDB5-3ABD-4CC0-81D7-410E0B245E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ce0250-7325-4545-a94a-138a87f16961"/>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AD54E63-29BB-404F-95E8-189AE5F8DC7A}">
  <ds:schemaRefs>
    <ds:schemaRef ds:uri="http://purl.org/dc/elements/1.1/"/>
    <ds:schemaRef ds:uri="http://schemas.openxmlformats.org/package/2006/metadata/core-properties"/>
    <ds:schemaRef ds:uri="http://www.w3.org/XML/1998/namespace"/>
    <ds:schemaRef ds:uri="http://schemas.microsoft.com/office/2006/metadata/properties"/>
    <ds:schemaRef ds:uri="http://purl.org/dc/terms/"/>
    <ds:schemaRef ds:uri="http://schemas.microsoft.com/office/2006/documentManagement/types"/>
    <ds:schemaRef ds:uri="http://schemas.microsoft.com/sharepoint/v3"/>
    <ds:schemaRef ds:uri="b2ce0250-7325-4545-a94a-138a87f1696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Estimate Overview</vt:lpstr>
      <vt:lpstr>Material take off</vt:lpstr>
      <vt:lpstr>'Estimate Overview'!Print_Area</vt:lpstr>
      <vt:lpstr>'Material take off'!Print_Area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Bonney, Carrie B</cp:lastModifiedBy>
  <cp:lastPrinted>2013-02-05T17:18:43Z</cp:lastPrinted>
  <dcterms:created xsi:type="dcterms:W3CDTF">2011-01-22T15:20:15Z</dcterms:created>
  <dcterms:modified xsi:type="dcterms:W3CDTF">2013-11-15T14:54:54Z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0x01010057DFE3E7CC83EF4082D455269A5DA39B</vt:lpwstr>
  </property>
</Properties>
</file>